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paulson1\Downloads\"/>
    </mc:Choice>
  </mc:AlternateContent>
  <xr:revisionPtr revIDLastSave="0" documentId="13_ncr:1_{7094B34D-9B14-4C89-B7D7-CACE5299E1EB}" xr6:coauthVersionLast="47" xr6:coauthVersionMax="47" xr10:uidLastSave="{00000000-0000-0000-0000-000000000000}"/>
  <bookViews>
    <workbookView xWindow="-28920" yWindow="-960" windowWidth="29040" windowHeight="15720" tabRatio="755" firstSheet="4" activeTab="4" xr2:uid="{00000000-000D-0000-FFFF-FFFF00000000}"/>
  </bookViews>
  <sheets>
    <sheet name="Grant Budget Worksheet_TEMPLATE" sheetId="27" state="hidden" r:id="rId1"/>
    <sheet name="MX AWARD Example" sheetId="29" state="hidden" r:id="rId2"/>
    <sheet name="FY19 Fringe Benefits" sheetId="17" state="hidden" r:id="rId3"/>
    <sheet name="FY20 Fringe Benefits" sheetId="28" state="hidden" r:id="rId4"/>
    <sheet name="Grant Budget Worksheet" sheetId="31" r:id="rId5"/>
    <sheet name="FY24 Fringe Rates" sheetId="39" r:id="rId6"/>
    <sheet name="Budget_Accnts_Class_Prgm (2)" sheetId="35" state="hidden" r:id="rId7"/>
    <sheet name="Budget_Accnts_Class_Prgm" sheetId="22" state="hidden" r:id="rId8"/>
  </sheets>
  <externalReferences>
    <externalReference r:id="rId9"/>
  </externalReferences>
  <definedNames>
    <definedName name="CollegeName">[1]Sheet1!$A$2:$A$8</definedName>
    <definedName name="coverage" localSheetId="6">#REF!</definedName>
    <definedName name="coverage" localSheetId="4">#REF!</definedName>
    <definedName name="coverage" localSheetId="1">#REF!</definedName>
    <definedName name="coverage">#REF!</definedName>
    <definedName name="coverage1" localSheetId="6">#REF!</definedName>
    <definedName name="coverage1" localSheetId="4">#REF!</definedName>
    <definedName name="coverage1" localSheetId="1">#REF!</definedName>
    <definedName name="coverage1">#REF!</definedName>
    <definedName name="_xlnm.Print_Area" localSheetId="5">'FY24 Fringe Rates'!$A$1:$K$53</definedName>
    <definedName name="_xlnm.Print_Area" localSheetId="4">'Grant Budget Worksheet'!$B$2:$K$108</definedName>
    <definedName name="_xlnm.Print_Area" localSheetId="0">'Grant Budget Worksheet_TEMPLATE'!$A$1:$J$122</definedName>
    <definedName name="_xlnm.Print_Titles" localSheetId="4">'Grant Budget Worksheet'!$2:$11</definedName>
    <definedName name="_xlnm.Print_Titles" localSheetId="0">'Grant Budget Worksheet_TEMPLATE'!$1:$11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6" i="31" l="1"/>
  <c r="O35" i="31"/>
  <c r="O34" i="31"/>
  <c r="M33" i="31"/>
  <c r="D24" i="39" l="1"/>
  <c r="M37" i="31"/>
  <c r="M36" i="31"/>
  <c r="M35" i="31"/>
  <c r="M34" i="31"/>
  <c r="K106" i="31"/>
  <c r="K98" i="31"/>
  <c r="K89" i="31"/>
  <c r="K79" i="31"/>
  <c r="K64" i="31"/>
  <c r="K54" i="31"/>
  <c r="K28" i="31"/>
  <c r="U31" i="31"/>
  <c r="U36" i="31"/>
  <c r="U35" i="31"/>
  <c r="T31" i="31" l="1"/>
  <c r="T36" i="31"/>
  <c r="T35" i="31"/>
  <c r="T34" i="31"/>
  <c r="T33" i="31"/>
  <c r="U37" i="31" l="1"/>
  <c r="U34" i="31"/>
  <c r="U33" i="31"/>
  <c r="U38" i="31" l="1"/>
  <c r="T37" i="31"/>
  <c r="V37" i="31" s="1"/>
  <c r="K37" i="31" s="1"/>
  <c r="V36" i="31"/>
  <c r="K36" i="31" s="1"/>
  <c r="V35" i="31"/>
  <c r="K35" i="31" s="1"/>
  <c r="V34" i="31"/>
  <c r="K34" i="31" s="1"/>
  <c r="I24" i="39"/>
  <c r="I29" i="39" s="1"/>
  <c r="I35" i="39" s="1"/>
  <c r="J22" i="39"/>
  <c r="I22" i="39"/>
  <c r="G22" i="39"/>
  <c r="F22" i="39"/>
  <c r="D22" i="39"/>
  <c r="C22" i="39"/>
  <c r="J18" i="39"/>
  <c r="J24" i="39" s="1"/>
  <c r="J29" i="39" s="1"/>
  <c r="J35" i="39" s="1"/>
  <c r="I18" i="39"/>
  <c r="G18" i="39"/>
  <c r="F18" i="39"/>
  <c r="D18" i="39"/>
  <c r="C18" i="39"/>
  <c r="J12" i="39"/>
  <c r="I12" i="39"/>
  <c r="G12" i="39"/>
  <c r="G24" i="39" s="1"/>
  <c r="G29" i="39" s="1"/>
  <c r="G35" i="39" s="1"/>
  <c r="F12" i="39"/>
  <c r="F24" i="39" s="1"/>
  <c r="F29" i="39" s="1"/>
  <c r="F35" i="39" s="1"/>
  <c r="D12" i="39"/>
  <c r="C12" i="39"/>
  <c r="D29" i="39" l="1"/>
  <c r="D35" i="39" s="1"/>
  <c r="C24" i="39"/>
  <c r="C29" i="39" s="1"/>
  <c r="C35" i="39" s="1"/>
  <c r="T38" i="31"/>
  <c r="V38" i="31" s="1"/>
  <c r="V33" i="31"/>
  <c r="K33" i="31" s="1"/>
  <c r="K39" i="31" s="1"/>
  <c r="K103" i="31" l="1"/>
  <c r="K109" i="31" l="1"/>
  <c r="K11" i="31" s="1"/>
  <c r="J61" i="27" l="1"/>
  <c r="J92" i="27"/>
  <c r="J116" i="27" l="1"/>
  <c r="J62" i="27" l="1"/>
  <c r="J80" i="27" s="1"/>
  <c r="M64" i="27" s="1"/>
  <c r="J28" i="27" l="1"/>
  <c r="J29" i="27"/>
  <c r="J30" i="27"/>
  <c r="J31" i="27"/>
  <c r="J32" i="27"/>
  <c r="J33" i="27"/>
  <c r="J34" i="27"/>
  <c r="J35" i="27"/>
  <c r="J27" i="27"/>
  <c r="J36" i="27" l="1"/>
  <c r="J22" i="27"/>
  <c r="G21" i="28" l="1"/>
  <c r="E21" i="28"/>
  <c r="C21" i="28"/>
  <c r="G17" i="28"/>
  <c r="E17" i="28"/>
  <c r="C17" i="28"/>
  <c r="G11" i="28"/>
  <c r="E11" i="28"/>
  <c r="C11" i="28"/>
  <c r="G23" i="28" l="1"/>
  <c r="G28" i="28" s="1"/>
  <c r="C23" i="28"/>
  <c r="C28" i="28" s="1"/>
  <c r="E23" i="28"/>
  <c r="E28" i="28" s="1"/>
  <c r="J98" i="27"/>
  <c r="G21" i="17" l="1"/>
  <c r="E21" i="17"/>
  <c r="C21" i="17"/>
  <c r="G17" i="17"/>
  <c r="E17" i="17"/>
  <c r="C17" i="17"/>
  <c r="G11" i="17"/>
  <c r="E11" i="17"/>
  <c r="C11" i="17"/>
  <c r="C23" i="17" l="1"/>
  <c r="C28" i="17" s="1"/>
  <c r="E23" i="17"/>
  <c r="E28" i="17" s="1"/>
  <c r="G23" i="17"/>
  <c r="G28" i="17" s="1"/>
  <c r="J51" i="27"/>
  <c r="J118" i="27" s="1"/>
  <c r="J121" i="27" l="1"/>
  <c r="J126" i="27" s="1"/>
  <c r="D14" i="29"/>
</calcChain>
</file>

<file path=xl/sharedStrings.xml><?xml version="1.0" encoding="utf-8"?>
<sst xmlns="http://schemas.openxmlformats.org/spreadsheetml/2006/main" count="1471" uniqueCount="498">
  <si>
    <t>FY21 GRANT BUDGET WORKSHEET</t>
  </si>
  <si>
    <t>This column for calculation purposes.  Will not be printed</t>
  </si>
  <si>
    <t>College:</t>
  </si>
  <si>
    <t>Malcolm X College</t>
  </si>
  <si>
    <t>Department #</t>
  </si>
  <si>
    <t>Office of Instuitional Effectiveness</t>
  </si>
  <si>
    <t>Grant Name:</t>
  </si>
  <si>
    <t>Workforce Equity Initiative FY21</t>
  </si>
  <si>
    <t>Performance Period:</t>
  </si>
  <si>
    <t>11/1/2020 - 10/31/2021</t>
  </si>
  <si>
    <t>Sponsor:</t>
  </si>
  <si>
    <t>ICCB</t>
  </si>
  <si>
    <t>Proposal Number:</t>
  </si>
  <si>
    <t>xxxxxxxx-30</t>
  </si>
  <si>
    <t>Class Code:</t>
  </si>
  <si>
    <t>Default</t>
  </si>
  <si>
    <t>PERSONNEL</t>
  </si>
  <si>
    <t xml:space="preserve">Program </t>
  </si>
  <si>
    <t>Description</t>
  </si>
  <si>
    <t>Account</t>
  </si>
  <si>
    <t>Code</t>
  </si>
  <si>
    <t>Amount</t>
  </si>
  <si>
    <t>Executive Director, WEI</t>
  </si>
  <si>
    <t>Director of Student Development, WEI</t>
  </si>
  <si>
    <t>Clerical Staff</t>
  </si>
  <si>
    <t>Special Assignments for Faculty/Staff</t>
  </si>
  <si>
    <t>Special Assignments for Tutors/Adjuncts to provide Advising support during January, July, August, and September 2021.</t>
  </si>
  <si>
    <t>Subtotal</t>
  </si>
  <si>
    <t>FRINGES</t>
  </si>
  <si>
    <t>Grant</t>
  </si>
  <si>
    <t>Annual</t>
  </si>
  <si>
    <t>Distribution</t>
  </si>
  <si>
    <t>Employee ID #</t>
  </si>
  <si>
    <t>Name</t>
  </si>
  <si>
    <t>CAT.</t>
  </si>
  <si>
    <t>Salary</t>
  </si>
  <si>
    <t xml:space="preserve"> %</t>
  </si>
  <si>
    <t>Executive Director (Medical Insurance)</t>
  </si>
  <si>
    <t>Elizabeth Gardner</t>
  </si>
  <si>
    <t>FT</t>
  </si>
  <si>
    <t>Director of Student Development (Medical Insurance)</t>
  </si>
  <si>
    <t>Director of Student Development</t>
  </si>
  <si>
    <t>Clerical Staff (Medical Insurance)</t>
  </si>
  <si>
    <t>Executive Director (Workers Comp)</t>
  </si>
  <si>
    <t>Director of Student Development (Workers Comp)</t>
  </si>
  <si>
    <t>Clerical Staff (Workers Comp)</t>
  </si>
  <si>
    <t>Executive Director (Unemployment)</t>
  </si>
  <si>
    <t>Director of Student Development (Unemployment)</t>
  </si>
  <si>
    <t>Clerical Staff (Unemployment)</t>
  </si>
  <si>
    <t>EQUIPMENT</t>
  </si>
  <si>
    <t>Decontamination Sink for Sterile Processing</t>
  </si>
  <si>
    <t>Surgical Case Cart of Sterile Processing</t>
  </si>
  <si>
    <t>OB Video Series from Injoy Health Ed &gt;$250 each</t>
  </si>
  <si>
    <t>OB Video Series from Injoy Health Ed &lt;$250 each</t>
  </si>
  <si>
    <t>EGC Touchscreen for PCT</t>
  </si>
  <si>
    <t>Simulated Baby Mannequin (Laerdal, Quote Q-389054)</t>
  </si>
  <si>
    <t>$1,199,931.87.</t>
  </si>
  <si>
    <t>LLEAP Software License (Laerdal Quote Q-389054)</t>
  </si>
  <si>
    <t>Sim Baby: Installation, Extended Warranty and Maintainence (Laerdal Quote Q-389054)</t>
  </si>
  <si>
    <t>Laptop for use with LLEAP (Laerdal, Quote Q-389054)</t>
  </si>
  <si>
    <t>Instructor Laptop for use with LLEAP (Laerdal, Quote Q-389054)</t>
  </si>
  <si>
    <t>SUPPLIES</t>
  </si>
  <si>
    <t>Marketing Materials for PCT and BNA (Staples, Promo)</t>
  </si>
  <si>
    <t>Various Supplies for PCT program (Pocket Nurse Quote 1182444)</t>
  </si>
  <si>
    <t>Venupuncture and Injection Arm Advanced for PCT (3 @ 649.85 each, Pocket Nurse Quote 1182444</t>
  </si>
  <si>
    <t>Various Supplies for PCT program, Pocket Nurse Quote 1182502)</t>
  </si>
  <si>
    <t>Veinlite EMS Pro for PCT (1 @ 259.89), Pocket Nurse Quote 1182520</t>
  </si>
  <si>
    <t>Venipuncture Task Trainer 4 Vein for PCT (4 @ 133.21 each) Pocket Nurse Quote 1182493</t>
  </si>
  <si>
    <t>Venupuncture and Injected Arm Advanced for Phleb (3 @ 649.85 each), Pocket Nurse Quote 1182444</t>
  </si>
  <si>
    <t>Various Supplies for Phleb Program, Pocket Nurse Quote 1182444</t>
  </si>
  <si>
    <t>Shipping for Phleb supplies (Pocket Nurse Quote 1182444)</t>
  </si>
  <si>
    <t>Limmer App Purchase for EMT cert Prep</t>
  </si>
  <si>
    <t>Cart for ECG Machine for PCT (Pocket Nurse Quote 1182493)</t>
  </si>
  <si>
    <t>Professional Association Memberships for to NACHW for CHW</t>
  </si>
  <si>
    <t>Clinical Site Uniforms for PFT (BSN Quote 6475528)</t>
  </si>
  <si>
    <t>Group Exercise Equipment for PFT</t>
  </si>
  <si>
    <t>Bookwalter Retractor Blades and Lids for Sterile Processing (Medline)</t>
  </si>
  <si>
    <t>Additional Bookwalter set for Sterile Processing (Medline)</t>
  </si>
  <si>
    <t>OB Supplies for Virtual Hospital (Pocket Nurse Quote 1180317-0)</t>
  </si>
  <si>
    <t>Safety-Lok Blood Collection for Virtual Hospital (Pocket Nurse 1180317)</t>
  </si>
  <si>
    <t>Aging Suit for Virtual Hospital (from gtisimulators)</t>
  </si>
  <si>
    <t>&gt; $250 OB Equipment for Virtual Hospital (from gtisimulators and childbirthgraphics)</t>
  </si>
  <si>
    <t>&lt; $250 OB Equipment for Virtual Hospital (from gtisimulators and childbirthgraphics)</t>
  </si>
  <si>
    <t>Newborn Nursing Skills and ALS Sim for Phleb (gtisimulators)</t>
  </si>
  <si>
    <t>IV Training Hand for Phleb (from gtisimulators)</t>
  </si>
  <si>
    <t>Portable IV Arm Trainer for Phleb (universal medical inc)</t>
  </si>
  <si>
    <t>CONTRACTUAL SERVICES</t>
  </si>
  <si>
    <t>7 day Ventra Cards for Participants (195 * 30.00)</t>
  </si>
  <si>
    <t>Decontamination Sink Installation for Sterile (T &amp; J Plumbing)</t>
  </si>
  <si>
    <t>Equity-based Webinar Series for Healthcare Professionals (CVH Consulting)</t>
  </si>
  <si>
    <t>Shipping for Supplies and Equipment</t>
  </si>
  <si>
    <t>Training/Install Fees for Supplies and Equipment</t>
  </si>
  <si>
    <t xml:space="preserve">OMD Essential Skills Support </t>
  </si>
  <si>
    <t>Augmented Reality Solutions for Virtual Hospital (CAE Quote Q-39991-3)</t>
  </si>
  <si>
    <t>CONSULTANT SERVICES</t>
  </si>
  <si>
    <t>Program</t>
  </si>
  <si>
    <t>Development and Delivery of Equity-based Training (Vendor TBD)</t>
  </si>
  <si>
    <t>TRAINING AND EDUCATION</t>
  </si>
  <si>
    <t>EMT Tuition</t>
  </si>
  <si>
    <t>PFT Tuition</t>
  </si>
  <si>
    <t>Sterile Processing Tuition</t>
  </si>
  <si>
    <t>Phleb Tuition</t>
  </si>
  <si>
    <t>CHW Tuition</t>
  </si>
  <si>
    <t>PCT Tuition</t>
  </si>
  <si>
    <t>BNA Tuition</t>
  </si>
  <si>
    <t>Stipends for Spring 2021</t>
  </si>
  <si>
    <t>Stipends for Summer 2021</t>
  </si>
  <si>
    <t>Stipends for BNA Mentorship/Tutoring Participants</t>
  </si>
  <si>
    <t>Reimbursements for uniforms, background checks, drug tests, cert exams, etc</t>
  </si>
  <si>
    <t>Book Vouchers</t>
  </si>
  <si>
    <t>Equity -based Professional Development for WEI Faculty and Staff</t>
  </si>
  <si>
    <t>Class Total</t>
  </si>
  <si>
    <t>Grand Total</t>
  </si>
  <si>
    <t>Enter Your Award Amount</t>
  </si>
  <si>
    <t>Difference (+ Over /- Under)</t>
  </si>
  <si>
    <t>*Must be atttached to PplSft Grant Proposal Entry</t>
  </si>
  <si>
    <t>DEPARTMENT NAME HERE</t>
  </si>
  <si>
    <t>GRANT NAME HERE</t>
  </si>
  <si>
    <t>INSTRUCTION</t>
  </si>
  <si>
    <t>CLASS CODE</t>
  </si>
  <si>
    <t>ACCOUNT #</t>
  </si>
  <si>
    <t>DESCRIPTION</t>
  </si>
  <si>
    <t>AWARD</t>
  </si>
  <si>
    <t>Conference/Travel</t>
  </si>
  <si>
    <t>Student Stipends</t>
  </si>
  <si>
    <t xml:space="preserve"> </t>
  </si>
  <si>
    <t>FY 2019 Fringe Benefits Rates*</t>
  </si>
  <si>
    <t>Effective July 1, 2018 through June 30, 2019</t>
  </si>
  <si>
    <t>Part-Time</t>
  </si>
  <si>
    <t>Full-Time</t>
  </si>
  <si>
    <t>(eligible)</t>
  </si>
  <si>
    <t>(ineligible)</t>
  </si>
  <si>
    <t>Medical Insurance</t>
  </si>
  <si>
    <t>Dental and Vision Insurance</t>
  </si>
  <si>
    <t xml:space="preserve">     Total Medical Insurance</t>
  </si>
  <si>
    <t>Life Insurance</t>
  </si>
  <si>
    <t>Workers' Compensation</t>
  </si>
  <si>
    <t>Unemployment Compensation</t>
  </si>
  <si>
    <t>Medicare</t>
  </si>
  <si>
    <t>FICA</t>
  </si>
  <si>
    <t xml:space="preserve">     Total Medicare and FICA</t>
  </si>
  <si>
    <t>Total Fringe Benefits</t>
  </si>
  <si>
    <t>SURS employer normal cost</t>
  </si>
  <si>
    <t>*Calculation based on final Fiscal Year 2017 actual benefit costs and salaries paid.</t>
  </si>
  <si>
    <t>FY 2020 Fringe Benefits Rates*</t>
  </si>
  <si>
    <t>Effective July 1, 2019 through June 30, 2020</t>
  </si>
  <si>
    <t>*Calculation based on final Fiscal Year 2018 actual benefit costs and salaries paid.</t>
  </si>
  <si>
    <t xml:space="preserve">PT Eligilbe </t>
  </si>
  <si>
    <t>PT Ineligible</t>
  </si>
  <si>
    <t>FY24 GRANT BUDGET WORKSHEET</t>
  </si>
  <si>
    <t>Total Award</t>
  </si>
  <si>
    <t>PROPOSAL NUMBER/ PD #:</t>
  </si>
  <si>
    <t xml:space="preserve">Allocation Remaining </t>
  </si>
  <si>
    <t>Item ID</t>
  </si>
  <si>
    <t>Employee Name</t>
  </si>
  <si>
    <t>BENEFITS</t>
  </si>
  <si>
    <t>PT</t>
  </si>
  <si>
    <t>Load</t>
  </si>
  <si>
    <t>521000 Medical, Dental, Life Insurance</t>
  </si>
  <si>
    <t>N/A</t>
  </si>
  <si>
    <t>522000 Worker’s Compensation</t>
  </si>
  <si>
    <t>FT/PT</t>
  </si>
  <si>
    <t>524000 Unemployment Compensation</t>
  </si>
  <si>
    <t>525000 Medicare &amp; FICA (Medicare sometimes combined with '521'.)</t>
  </si>
  <si>
    <t>529000 SURS (0% for State Grants)</t>
  </si>
  <si>
    <t>Totals</t>
  </si>
  <si>
    <t>SUPPLIES (&lt; $250)</t>
  </si>
  <si>
    <t>Qty.</t>
  </si>
  <si>
    <t>Ea.</t>
  </si>
  <si>
    <t>Vendor Name</t>
  </si>
  <si>
    <t>EQUIPMENT (supplies &gt;$250)</t>
  </si>
  <si>
    <t>TRAVEL</t>
  </si>
  <si>
    <t>Student Support</t>
  </si>
  <si>
    <t>Indirect Cost (required)</t>
  </si>
  <si>
    <t xml:space="preserve">Indirect Recovery Cost </t>
  </si>
  <si>
    <t>Rate</t>
  </si>
  <si>
    <t>In I103, pease enter an amount from 10-22%</t>
  </si>
  <si>
    <t xml:space="preserve"> Total</t>
  </si>
  <si>
    <t>FY 2024 Fringe Benefits Rates*</t>
  </si>
  <si>
    <t>Effective July 1, 2023 through June 30, 2024</t>
  </si>
  <si>
    <r>
      <t xml:space="preserve">Part-Time Employees and </t>
    </r>
    <r>
      <rPr>
        <b/>
        <sz val="12"/>
        <color rgb="FFFF0000"/>
        <rFont val="Arial Unicode MS"/>
      </rPr>
      <t>Special Assignments</t>
    </r>
  </si>
  <si>
    <t>Full-Time Employee</t>
  </si>
  <si>
    <t>(SURS eligible)</t>
  </si>
  <si>
    <t>Part-Time Employee (SURS ineligible)</t>
  </si>
  <si>
    <t>State Grants</t>
  </si>
  <si>
    <t>All Others</t>
  </si>
  <si>
    <t>Fringe Benefits plus SURS</t>
  </si>
  <si>
    <t>Indirect Rate</t>
  </si>
  <si>
    <t>Remaining percentage available that</t>
  </si>
  <si>
    <t>can be used for Administrative Overhead</t>
  </si>
  <si>
    <t xml:space="preserve">(non-benefit related qualified expenses, </t>
  </si>
  <si>
    <t>such as utilities, etc.).</t>
  </si>
  <si>
    <t>Provisional Indirect Cost Rate</t>
  </si>
  <si>
    <t>from the federal government allowing</t>
  </si>
  <si>
    <t>City Colleges to use this rate through</t>
  </si>
  <si>
    <t>June 30, 2024.</t>
  </si>
  <si>
    <t>You cannot exceed this rate of 53.00%</t>
  </si>
  <si>
    <r>
      <t>FOR</t>
    </r>
    <r>
      <rPr>
        <b/>
        <sz val="11"/>
        <color rgb="FFFF0000"/>
        <rFont val="Calibri"/>
        <family val="2"/>
        <scheme val="minor"/>
      </rPr>
      <t xml:space="preserve"> STATE</t>
    </r>
    <r>
      <rPr>
        <b/>
        <sz val="11"/>
        <color indexed="8"/>
        <rFont val="Calibri"/>
        <family val="2"/>
        <scheme val="minor"/>
      </rPr>
      <t xml:space="preserve"> GRANTS:</t>
    </r>
  </si>
  <si>
    <r>
      <t>FULL-TIME EMPLOYEES: You must charge the 18.14% Fringe Benefit rate, the S</t>
    </r>
    <r>
      <rPr>
        <b/>
        <sz val="11"/>
        <rFont val="Calibri"/>
        <family val="2"/>
        <scheme val="minor"/>
      </rPr>
      <t xml:space="preserve">URS rate is separately calculated, but then you may charge up to the 34.86% indirect rate. </t>
    </r>
  </si>
  <si>
    <t xml:space="preserve">Part-Time Employees ELIGIBLE for SURS: You must charge the 1.71% Fringe Benefit rate, the SURS rate is separately calculated, but then you may charge up to the 51.29% indirect rate. </t>
  </si>
  <si>
    <t xml:space="preserve">Part-Time Employees NOT eligible for SURS: You must charge the 7.91% Fringe Benefit rate, the SURS rate is separately calculated, but then you may charge up to the 45.09% indirect rate. </t>
  </si>
  <si>
    <r>
      <t>FOR</t>
    </r>
    <r>
      <rPr>
        <b/>
        <sz val="11"/>
        <color rgb="FFFF0000"/>
        <rFont val="Calibri"/>
        <family val="2"/>
        <scheme val="minor"/>
      </rPr>
      <t xml:space="preserve"> ALL OTHER (NON-STATE)</t>
    </r>
    <r>
      <rPr>
        <b/>
        <sz val="11"/>
        <color indexed="8"/>
        <rFont val="Calibri"/>
        <family val="2"/>
        <scheme val="minor"/>
      </rPr>
      <t xml:space="preserve"> GRANTS: </t>
    </r>
  </si>
  <si>
    <t xml:space="preserve">FULL-TIME EMPLOYEES: You must charge the 18.14% Fringe Benefit rate and the 12.53% SURS rate, but then you may charge up to the 22.33% indirect rate. </t>
  </si>
  <si>
    <t xml:space="preserve">Part-Time Employees ELIGIBLE for SURS: You must charge the 1.71% Fringe Benefit rate and the 12.53% SURS rate, but then you may charge up to the 38.76% indirect rate. </t>
  </si>
  <si>
    <t xml:space="preserve">Part-Time Employees NOT eligible for SURS: You must charge the 7.91% Fringe Benefit rate, there is no SURS rate, but then you may charge up to the 45.09% indirect rate. </t>
  </si>
  <si>
    <r>
      <t xml:space="preserve">*Calculation based on final Fiscal Year </t>
    </r>
    <r>
      <rPr>
        <b/>
        <sz val="10"/>
        <rFont val="Arial Unicode MS"/>
      </rPr>
      <t>2022</t>
    </r>
    <r>
      <rPr>
        <sz val="10"/>
        <rFont val="Arial Unicode MS"/>
        <family val="2"/>
      </rPr>
      <t xml:space="preserve"> actual benefit costs and salaries paid.</t>
    </r>
  </si>
  <si>
    <t>Descr</t>
  </si>
  <si>
    <t>Eff Date</t>
  </si>
  <si>
    <t>Status</t>
  </si>
  <si>
    <t>Bud. Only</t>
  </si>
  <si>
    <t>Class</t>
  </si>
  <si>
    <t>510000</t>
  </si>
  <si>
    <t>Salaries budget</t>
  </si>
  <si>
    <t>Active</t>
  </si>
  <si>
    <t>586000</t>
  </si>
  <si>
    <t>Instructional equipment budget</t>
  </si>
  <si>
    <t>00000</t>
  </si>
  <si>
    <t>Undefined</t>
  </si>
  <si>
    <t>N</t>
  </si>
  <si>
    <t>11000</t>
  </si>
  <si>
    <t>Instruction</t>
  </si>
  <si>
    <t>511000</t>
  </si>
  <si>
    <t>Administrators budget</t>
  </si>
  <si>
    <t>587000</t>
  </si>
  <si>
    <t>Service equipment budget</t>
  </si>
  <si>
    <t>10000</t>
  </si>
  <si>
    <t>Y</t>
  </si>
  <si>
    <t>11001</t>
  </si>
  <si>
    <t>Writing Center</t>
  </si>
  <si>
    <t>512000</t>
  </si>
  <si>
    <t>Prof/tech budget</t>
  </si>
  <si>
    <t>588000</t>
  </si>
  <si>
    <t>Depreciation Budget</t>
  </si>
  <si>
    <t>20000</t>
  </si>
  <si>
    <t>Academic Support</t>
  </si>
  <si>
    <t>11002</t>
  </si>
  <si>
    <t>Teacher Substitutes</t>
  </si>
  <si>
    <t>513000</t>
  </si>
  <si>
    <t>Teaching faculty budget</t>
  </si>
  <si>
    <t>589000</t>
  </si>
  <si>
    <t>Other capital outlay budget</t>
  </si>
  <si>
    <t>30000</t>
  </si>
  <si>
    <t>Student Services</t>
  </si>
  <si>
    <t>11003</t>
  </si>
  <si>
    <t>College Success Classes</t>
  </si>
  <si>
    <t>514000</t>
  </si>
  <si>
    <t>Supervisory budget</t>
  </si>
  <si>
    <t>590000</t>
  </si>
  <si>
    <t>Other Expenditures budget</t>
  </si>
  <si>
    <t>40000</t>
  </si>
  <si>
    <t>Public Service/Continuing Educ</t>
  </si>
  <si>
    <t>11004</t>
  </si>
  <si>
    <t>StudentSuccess Grant Personnel</t>
  </si>
  <si>
    <t>515000</t>
  </si>
  <si>
    <t>Academic support budget</t>
  </si>
  <si>
    <t>591000</t>
  </si>
  <si>
    <t>Tuition waivers budget</t>
  </si>
  <si>
    <t>50000</t>
  </si>
  <si>
    <t>Organized Research</t>
  </si>
  <si>
    <t>11005</t>
  </si>
  <si>
    <t>Certified Nursing Assistant</t>
  </si>
  <si>
    <t>516000</t>
  </si>
  <si>
    <t>Clerical/tech budget</t>
  </si>
  <si>
    <t>592000</t>
  </si>
  <si>
    <t>Grants and scholarships budget</t>
  </si>
  <si>
    <t>60000</t>
  </si>
  <si>
    <t>Auxiliary Services</t>
  </si>
  <si>
    <t>11006</t>
  </si>
  <si>
    <t>Foundational Studies</t>
  </si>
  <si>
    <t>517000</t>
  </si>
  <si>
    <t>Cust/maint budget</t>
  </si>
  <si>
    <t>593000</t>
  </si>
  <si>
    <t>Tuition chargebacks budget</t>
  </si>
  <si>
    <t>70000</t>
  </si>
  <si>
    <t>Operations &amp; Maint of Plant</t>
  </si>
  <si>
    <t>11007</t>
  </si>
  <si>
    <t>Remediation</t>
  </si>
  <si>
    <t>518000</t>
  </si>
  <si>
    <t>Student compensation budget</t>
  </si>
  <si>
    <t>594000</t>
  </si>
  <si>
    <t>Oth charges &amp; adjust budget</t>
  </si>
  <si>
    <t>80000</t>
  </si>
  <si>
    <t>Institutional Support</t>
  </si>
  <si>
    <t>11008</t>
  </si>
  <si>
    <t>Dual Credit Program</t>
  </si>
  <si>
    <t>519000</t>
  </si>
  <si>
    <t>Other salaries budget</t>
  </si>
  <si>
    <t>595000</t>
  </si>
  <si>
    <t>Facility-aux/enterprise budget</t>
  </si>
  <si>
    <t>90000</t>
  </si>
  <si>
    <t>Student Financial Aid</t>
  </si>
  <si>
    <t>11009</t>
  </si>
  <si>
    <t>Level Up</t>
  </si>
  <si>
    <t>520000</t>
  </si>
  <si>
    <t>Empl Benefits &amp; Deductions</t>
  </si>
  <si>
    <t>596000</t>
  </si>
  <si>
    <t>Student govt support budget</t>
  </si>
  <si>
    <t>11100</t>
  </si>
  <si>
    <t>Visual Communication</t>
  </si>
  <si>
    <t>521000</t>
  </si>
  <si>
    <t>Employee benefits budget</t>
  </si>
  <si>
    <t>597000</t>
  </si>
  <si>
    <t>Tuition adjust &amp; withdrawal</t>
  </si>
  <si>
    <t>11200</t>
  </si>
  <si>
    <t>Accreditation</t>
  </si>
  <si>
    <t>522000</t>
  </si>
  <si>
    <t>Worker's compensation budget</t>
  </si>
  <si>
    <t>598000</t>
  </si>
  <si>
    <t>Indirect cost recovery budget</t>
  </si>
  <si>
    <t>12110</t>
  </si>
  <si>
    <t>Attendance &amp; Social Work</t>
  </si>
  <si>
    <t>523000</t>
  </si>
  <si>
    <t>Sabbatical leave budget</t>
  </si>
  <si>
    <t>599000</t>
  </si>
  <si>
    <t>Other expenditures budget</t>
  </si>
  <si>
    <t>12120</t>
  </si>
  <si>
    <t>Guidance Services</t>
  </si>
  <si>
    <t>524000</t>
  </si>
  <si>
    <t>Unemployment budget</t>
  </si>
  <si>
    <t>12121</t>
  </si>
  <si>
    <t>Improvement Acad &amp; Tech Skills</t>
  </si>
  <si>
    <t>525000</t>
  </si>
  <si>
    <t>Medicare budget</t>
  </si>
  <si>
    <t>12122</t>
  </si>
  <si>
    <t>Instructional Technology</t>
  </si>
  <si>
    <t>526000</t>
  </si>
  <si>
    <t>Fica budget</t>
  </si>
  <si>
    <t>12124</t>
  </si>
  <si>
    <t>Assistive &amp; Adaptive Equipment</t>
  </si>
  <si>
    <t>527000</t>
  </si>
  <si>
    <t>Employee tuition budget</t>
  </si>
  <si>
    <t>12125</t>
  </si>
  <si>
    <t>Access &amp; Success for Spec Pop</t>
  </si>
  <si>
    <t>529000</t>
  </si>
  <si>
    <t>Other benefits budget</t>
  </si>
  <si>
    <t>12130</t>
  </si>
  <si>
    <t>Health Services</t>
  </si>
  <si>
    <t>530000</t>
  </si>
  <si>
    <t>Contractual Services budget</t>
  </si>
  <si>
    <t>12140</t>
  </si>
  <si>
    <t>Psychological Services</t>
  </si>
  <si>
    <t>531000</t>
  </si>
  <si>
    <t>Audit services budget</t>
  </si>
  <si>
    <t>12210</t>
  </si>
  <si>
    <t>Improvemnt of Instruction</t>
  </si>
  <si>
    <t>532000</t>
  </si>
  <si>
    <t>Consultants budget</t>
  </si>
  <si>
    <t>12211</t>
  </si>
  <si>
    <t>Fac &amp; Staff Prof Development</t>
  </si>
  <si>
    <t>534000</t>
  </si>
  <si>
    <t>Maintenance services budget</t>
  </si>
  <si>
    <t>12212</t>
  </si>
  <si>
    <t>Prog Qual &amp; Cont Improvement</t>
  </si>
  <si>
    <t>535000</t>
  </si>
  <si>
    <t>Legal services budget</t>
  </si>
  <si>
    <t>12220</t>
  </si>
  <si>
    <t>Educational Media Srvcs</t>
  </si>
  <si>
    <t>536000</t>
  </si>
  <si>
    <t>Computing services budget</t>
  </si>
  <si>
    <t>12230</t>
  </si>
  <si>
    <t>Assessment and Testing</t>
  </si>
  <si>
    <t>537000</t>
  </si>
  <si>
    <t>Security services budget</t>
  </si>
  <si>
    <t>12240</t>
  </si>
  <si>
    <t>Preparatory Services</t>
  </si>
  <si>
    <t>538000</t>
  </si>
  <si>
    <t>Instructional services budget</t>
  </si>
  <si>
    <t>12250</t>
  </si>
  <si>
    <t>Tech Prep Program Sequences</t>
  </si>
  <si>
    <t>539000</t>
  </si>
  <si>
    <t>Other services budget</t>
  </si>
  <si>
    <t>12260</t>
  </si>
  <si>
    <t>Consortium-Level Articulation</t>
  </si>
  <si>
    <t>540000</t>
  </si>
  <si>
    <t>Supplies budget</t>
  </si>
  <si>
    <t>12300</t>
  </si>
  <si>
    <t>General Administration</t>
  </si>
  <si>
    <t>541000</t>
  </si>
  <si>
    <t>12310</t>
  </si>
  <si>
    <t>Collaboration &amp; Partnership</t>
  </si>
  <si>
    <t>542000</t>
  </si>
  <si>
    <t>Printing &amp; duplicating budget</t>
  </si>
  <si>
    <t>12400</t>
  </si>
  <si>
    <t>School Administration</t>
  </si>
  <si>
    <t>544000</t>
  </si>
  <si>
    <t>Materials budget</t>
  </si>
  <si>
    <t>12520</t>
  </si>
  <si>
    <t>Fiscal Services</t>
  </si>
  <si>
    <t>545000</t>
  </si>
  <si>
    <t>Books and binding costs budget</t>
  </si>
  <si>
    <t>12540</t>
  </si>
  <si>
    <t>Oper &amp; Maint of Plant Ser</t>
  </si>
  <si>
    <t>546000</t>
  </si>
  <si>
    <t>Publications and dues budget</t>
  </si>
  <si>
    <t>12543</t>
  </si>
  <si>
    <t>Workforce Coordination</t>
  </si>
  <si>
    <t>547000</t>
  </si>
  <si>
    <t>Advertising budget</t>
  </si>
  <si>
    <t>12544</t>
  </si>
  <si>
    <t>Nontraditional Trng &amp; Emplymnt</t>
  </si>
  <si>
    <t>548000</t>
  </si>
  <si>
    <t>Purchases for resale budget</t>
  </si>
  <si>
    <t>12550</t>
  </si>
  <si>
    <t>Pupil Transportation-UPASS</t>
  </si>
  <si>
    <t>549000</t>
  </si>
  <si>
    <t>Other Material &amp; Supply Budget</t>
  </si>
  <si>
    <t>12551</t>
  </si>
  <si>
    <t>U-Pass</t>
  </si>
  <si>
    <t>550000</t>
  </si>
  <si>
    <t>Travel and Conference budget</t>
  </si>
  <si>
    <t>12557</t>
  </si>
  <si>
    <t>Literacy Services</t>
  </si>
  <si>
    <t>551000</t>
  </si>
  <si>
    <t>Conf/meeting expense budget</t>
  </si>
  <si>
    <t>12558</t>
  </si>
  <si>
    <t>Childcare Services</t>
  </si>
  <si>
    <t>552000</t>
  </si>
  <si>
    <t>In-state travel budget</t>
  </si>
  <si>
    <t>12560</t>
  </si>
  <si>
    <t>Food Services</t>
  </si>
  <si>
    <t>553000</t>
  </si>
  <si>
    <t>Out-of-state travel budget</t>
  </si>
  <si>
    <t>12584</t>
  </si>
  <si>
    <t>Communications</t>
  </si>
  <si>
    <t>554000</t>
  </si>
  <si>
    <t>Faculty recruitment budget</t>
  </si>
  <si>
    <t>12585</t>
  </si>
  <si>
    <t>CHA Alternate Year</t>
  </si>
  <si>
    <t>555000</t>
  </si>
  <si>
    <t>Professionl development budget</t>
  </si>
  <si>
    <t>12620</t>
  </si>
  <si>
    <t>Plnng Rsrch Dvlp &amp; Eval</t>
  </si>
  <si>
    <t>556000</t>
  </si>
  <si>
    <t>Local travel &amp; trans budget</t>
  </si>
  <si>
    <t>12630</t>
  </si>
  <si>
    <t>Information Services</t>
  </si>
  <si>
    <t>559000</t>
  </si>
  <si>
    <t>Oth conf &amp; meeting exp budget</t>
  </si>
  <si>
    <t>12640</t>
  </si>
  <si>
    <t>Staff Services</t>
  </si>
  <si>
    <t>560000</t>
  </si>
  <si>
    <t>Fixed Charges budget</t>
  </si>
  <si>
    <t>12660</t>
  </si>
  <si>
    <t>Data Processing Services</t>
  </si>
  <si>
    <t>561000</t>
  </si>
  <si>
    <t>Facilities rental budget</t>
  </si>
  <si>
    <t>12900</t>
  </si>
  <si>
    <t>Other Support Services</t>
  </si>
  <si>
    <t>562000</t>
  </si>
  <si>
    <t>Equipment rental budget</t>
  </si>
  <si>
    <t>12925</t>
  </si>
  <si>
    <t>Campus Distributions</t>
  </si>
  <si>
    <t>563000</t>
  </si>
  <si>
    <t>Principal budget</t>
  </si>
  <si>
    <t>12926</t>
  </si>
  <si>
    <t>Camp. Distribut'n - Clubs</t>
  </si>
  <si>
    <t>564000</t>
  </si>
  <si>
    <t>Interest budget</t>
  </si>
  <si>
    <t>13000</t>
  </si>
  <si>
    <t>Community Services</t>
  </si>
  <si>
    <t>565000</t>
  </si>
  <si>
    <t>Liability insurance budget</t>
  </si>
  <si>
    <t>566000</t>
  </si>
  <si>
    <t>Lease payments budget</t>
  </si>
  <si>
    <t>567000</t>
  </si>
  <si>
    <t>Property &amp; casualty ins budget</t>
  </si>
  <si>
    <t>568000</t>
  </si>
  <si>
    <t>Depreciation budget</t>
  </si>
  <si>
    <t>569000</t>
  </si>
  <si>
    <t>Other fixed charges budget</t>
  </si>
  <si>
    <t>570000</t>
  </si>
  <si>
    <t>Utilities budget</t>
  </si>
  <si>
    <t>571000</t>
  </si>
  <si>
    <t>Utilities: gas budget</t>
  </si>
  <si>
    <t>572000</t>
  </si>
  <si>
    <t>Utilities: oil budget</t>
  </si>
  <si>
    <t>573000</t>
  </si>
  <si>
    <t>Utilities: electricity budget</t>
  </si>
  <si>
    <t>574000</t>
  </si>
  <si>
    <t>Utilities:water &amp; sewer budget</t>
  </si>
  <si>
    <t>575000</t>
  </si>
  <si>
    <t>Utilities: telephone budget</t>
  </si>
  <si>
    <t>576000</t>
  </si>
  <si>
    <t>Utilities: telecomm budget</t>
  </si>
  <si>
    <t>577000</t>
  </si>
  <si>
    <t>Utilities: refuse disp budget</t>
  </si>
  <si>
    <t>580000</t>
  </si>
  <si>
    <t>Capital Outlay budget</t>
  </si>
  <si>
    <t>581000</t>
  </si>
  <si>
    <t>Site acquisition budget</t>
  </si>
  <si>
    <t>582000</t>
  </si>
  <si>
    <t>Site improvements budget</t>
  </si>
  <si>
    <t>583000</t>
  </si>
  <si>
    <t>New construction budget</t>
  </si>
  <si>
    <t>584000</t>
  </si>
  <si>
    <t>Renovation &amp; remodeling budget</t>
  </si>
  <si>
    <t>585000</t>
  </si>
  <si>
    <t>Office equipment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</si>
</sst>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  <numFmt numFmtId="165" formatCode="000######"/>
    <numFmt numFmtId="166" formatCode="_(&quot;$&quot;* #,##0_);_(&quot;$&quot;* \(#,##0\);_(&quot;$&quot;* &quot;-&quot;??_);_(@_)"/>
    <numFmt numFmtId="167" formatCode="_(&quot;$&quot;* #,##0.00000_);_(&quot;$&quot;* \(#,##0.00000\);_(&quot;$&quot;* &quot;-&quot;??_);_(@_)"/>
    <numFmt numFmtId="168" formatCode="&quot;$&quot;#,##0.00"/>
  </numFmts>
  <fonts count="6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2"/>
      <name val="Arial Unicode MS"/>
      <family val="2"/>
    </font>
    <font>
      <u/>
      <sz val="12"/>
      <name val="Arial Unicode MS"/>
      <family val="2"/>
    </font>
    <font>
      <b/>
      <sz val="12"/>
      <name val="Arial Unicode MS"/>
      <family val="2"/>
    </font>
    <font>
      <sz val="10"/>
      <name val="Arial Unicode MS"/>
      <family val="2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Arial Unicode MS"/>
      <family val="2"/>
    </font>
    <font>
      <sz val="12"/>
      <color rgb="FF0000CC"/>
      <name val="Arial Unicode MS"/>
      <family val="2"/>
    </font>
    <font>
      <sz val="12"/>
      <color rgb="FF0000FF"/>
      <name val="Arial Unicode MS"/>
      <family val="2"/>
    </font>
    <font>
      <b/>
      <sz val="12"/>
      <color rgb="FF0000CC"/>
      <name val="Arial Unicode MS"/>
      <family val="2"/>
    </font>
    <font>
      <b/>
      <sz val="12"/>
      <color indexed="12"/>
      <name val="Arial Unicode MS"/>
      <family val="2"/>
    </font>
    <font>
      <sz val="12"/>
      <color indexed="12"/>
      <name val="Arial Unicode MS"/>
      <family val="2"/>
    </font>
    <font>
      <b/>
      <u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12"/>
      <name val="Arial Unicode MS"/>
    </font>
    <font>
      <sz val="12"/>
      <name val="Arial Unicode MS"/>
    </font>
    <font>
      <b/>
      <sz val="16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2"/>
      <name val="Arial Narrow"/>
      <family val="2"/>
    </font>
    <font>
      <u/>
      <sz val="12"/>
      <name val="Arial Narrow"/>
      <family val="2"/>
    </font>
    <font>
      <sz val="12"/>
      <color rgb="FF000000"/>
      <name val="Arial Narrow"/>
      <family val="2"/>
    </font>
    <font>
      <b/>
      <sz val="12"/>
      <color theme="1"/>
      <name val="Arial Narrow"/>
      <family val="2"/>
    </font>
    <font>
      <sz val="12"/>
      <name val="Arial"/>
      <family val="2"/>
    </font>
    <font>
      <u/>
      <sz val="12"/>
      <name val="Arial"/>
      <family val="2"/>
    </font>
    <font>
      <sz val="16"/>
      <name val="Arial Narrow"/>
      <family val="2"/>
    </font>
    <font>
      <b/>
      <sz val="14"/>
      <name val="Arial Narrow"/>
      <family val="2"/>
    </font>
    <font>
      <u/>
      <sz val="11"/>
      <color theme="10"/>
      <name val="Calibri"/>
      <family val="2"/>
      <scheme val="minor"/>
    </font>
    <font>
      <b/>
      <i/>
      <sz val="14"/>
      <name val="Arial Narrow"/>
      <family val="2"/>
    </font>
    <font>
      <sz val="14"/>
      <name val="Arial Narrow"/>
      <family val="2"/>
    </font>
    <font>
      <i/>
      <sz val="14"/>
      <name val="Arial Narrow"/>
      <family val="2"/>
    </font>
    <font>
      <b/>
      <u/>
      <sz val="14"/>
      <name val="Arial Narrow"/>
      <family val="2"/>
    </font>
    <font>
      <b/>
      <sz val="12"/>
      <color rgb="FFFF0000"/>
      <name val="Arial Unicode MS"/>
    </font>
    <font>
      <b/>
      <u/>
      <sz val="12"/>
      <name val="Arial Unicode MS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 Unicode MS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7">
    <xf numFmtId="0" fontId="0" fillId="0" borderId="0"/>
    <xf numFmtId="43" fontId="13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9" fontId="8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35" fillId="0" borderId="0"/>
    <xf numFmtId="9" fontId="3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50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352">
    <xf numFmtId="0" fontId="0" fillId="0" borderId="0" xfId="0"/>
    <xf numFmtId="44" fontId="0" fillId="0" borderId="0" xfId="2" applyFont="1"/>
    <xf numFmtId="44" fontId="0" fillId="0" borderId="0" xfId="2" applyFont="1" applyBorder="1"/>
    <xf numFmtId="0" fontId="0" fillId="0" borderId="4" xfId="0" applyBorder="1"/>
    <xf numFmtId="44" fontId="10" fillId="0" borderId="0" xfId="2" applyFont="1" applyBorder="1" applyAlignment="1">
      <alignment horizontal="center"/>
    </xf>
    <xf numFmtId="44" fontId="9" fillId="0" borderId="0" xfId="2" applyFont="1" applyBorder="1"/>
    <xf numFmtId="0" fontId="15" fillId="0" borderId="0" xfId="0" applyFont="1" applyAlignment="1">
      <alignment horizontal="right"/>
    </xf>
    <xf numFmtId="44" fontId="9" fillId="0" borderId="2" xfId="2" applyFont="1" applyBorder="1"/>
    <xf numFmtId="0" fontId="17" fillId="0" borderId="2" xfId="0" applyFont="1" applyBorder="1"/>
    <xf numFmtId="0" fontId="17" fillId="0" borderId="0" xfId="0" applyFont="1"/>
    <xf numFmtId="44" fontId="0" fillId="0" borderId="0" xfId="0" applyNumberFormat="1"/>
    <xf numFmtId="44" fontId="9" fillId="0" borderId="3" xfId="2" applyFont="1" applyBorder="1"/>
    <xf numFmtId="0" fontId="8" fillId="0" borderId="4" xfId="0" applyFont="1" applyBorder="1" applyAlignment="1">
      <alignment wrapText="1"/>
    </xf>
    <xf numFmtId="0" fontId="8" fillId="0" borderId="4" xfId="0" applyFont="1" applyBorder="1"/>
    <xf numFmtId="0" fontId="0" fillId="0" borderId="4" xfId="0" quotePrefix="1" applyBorder="1" applyAlignment="1">
      <alignment horizontal="center"/>
    </xf>
    <xf numFmtId="44" fontId="0" fillId="0" borderId="4" xfId="2" applyFont="1" applyBorder="1"/>
    <xf numFmtId="0" fontId="0" fillId="3" borderId="0" xfId="0" applyFill="1"/>
    <xf numFmtId="0" fontId="8" fillId="3" borderId="0" xfId="0" applyFont="1" applyFill="1" applyAlignment="1">
      <alignment horizontal="right"/>
    </xf>
    <xf numFmtId="44" fontId="0" fillId="3" borderId="0" xfId="2" applyFont="1" applyFill="1"/>
    <xf numFmtId="10" fontId="0" fillId="3" borderId="0" xfId="5" applyNumberFormat="1" applyFont="1" applyFill="1"/>
    <xf numFmtId="0" fontId="8" fillId="0" borderId="4" xfId="0" applyFont="1" applyBorder="1" applyAlignment="1">
      <alignment horizontal="center"/>
    </xf>
    <xf numFmtId="0" fontId="8" fillId="0" borderId="4" xfId="0" quotePrefix="1" applyFont="1" applyBorder="1" applyAlignment="1">
      <alignment horizontal="center"/>
    </xf>
    <xf numFmtId="10" fontId="19" fillId="0" borderId="2" xfId="5" applyNumberFormat="1" applyFont="1" applyBorder="1"/>
    <xf numFmtId="0" fontId="23" fillId="0" borderId="0" xfId="0" applyFont="1"/>
    <xf numFmtId="0" fontId="24" fillId="0" borderId="0" xfId="0" applyFont="1"/>
    <xf numFmtId="49" fontId="25" fillId="4" borderId="7" xfId="0" applyNumberFormat="1" applyFont="1" applyFill="1" applyBorder="1"/>
    <xf numFmtId="49" fontId="25" fillId="5" borderId="7" xfId="0" applyNumberFormat="1" applyFont="1" applyFill="1" applyBorder="1"/>
    <xf numFmtId="49" fontId="25" fillId="5" borderId="7" xfId="0" applyNumberFormat="1" applyFont="1" applyFill="1" applyBorder="1" applyAlignment="1">
      <alignment wrapText="1"/>
    </xf>
    <xf numFmtId="49" fontId="0" fillId="0" borderId="0" xfId="0" applyNumberFormat="1"/>
    <xf numFmtId="14" fontId="0" fillId="0" borderId="0" xfId="0" applyNumberFormat="1"/>
    <xf numFmtId="0" fontId="17" fillId="0" borderId="5" xfId="0" applyFont="1" applyBorder="1"/>
    <xf numFmtId="44" fontId="8" fillId="2" borderId="4" xfId="2" applyFont="1" applyFill="1" applyBorder="1"/>
    <xf numFmtId="10" fontId="8" fillId="3" borderId="0" xfId="5" applyNumberFormat="1" applyFont="1" applyFill="1" applyBorder="1"/>
    <xf numFmtId="43" fontId="8" fillId="0" borderId="4" xfId="0" applyNumberFormat="1" applyFont="1" applyBorder="1" applyAlignment="1">
      <alignment horizontal="center"/>
    </xf>
    <xf numFmtId="9" fontId="8" fillId="0" borderId="4" xfId="0" applyNumberFormat="1" applyFont="1" applyBorder="1" applyAlignment="1">
      <alignment horizontal="center"/>
    </xf>
    <xf numFmtId="44" fontId="8" fillId="0" borderId="4" xfId="2" applyFont="1" applyBorder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center"/>
    </xf>
    <xf numFmtId="10" fontId="19" fillId="0" borderId="0" xfId="5" applyNumberFormat="1" applyFont="1"/>
    <xf numFmtId="10" fontId="26" fillId="0" borderId="0" xfId="5" applyNumberFormat="1" applyFont="1"/>
    <xf numFmtId="10" fontId="27" fillId="0" borderId="0" xfId="5" applyNumberFormat="1" applyFont="1"/>
    <xf numFmtId="0" fontId="26" fillId="0" borderId="0" xfId="0" applyFont="1"/>
    <xf numFmtId="0" fontId="27" fillId="0" borderId="0" xfId="0" applyFont="1"/>
    <xf numFmtId="10" fontId="26" fillId="0" borderId="0" xfId="0" applyNumberFormat="1" applyFont="1"/>
    <xf numFmtId="10" fontId="27" fillId="0" borderId="0" xfId="0" applyNumberFormat="1" applyFont="1"/>
    <xf numFmtId="0" fontId="26" fillId="0" borderId="6" xfId="0" applyFont="1" applyBorder="1"/>
    <xf numFmtId="0" fontId="19" fillId="0" borderId="6" xfId="0" applyFont="1" applyBorder="1"/>
    <xf numFmtId="0" fontId="21" fillId="0" borderId="0" xfId="0" applyFont="1"/>
    <xf numFmtId="10" fontId="28" fillId="0" borderId="0" xfId="0" applyNumberFormat="1" applyFont="1"/>
    <xf numFmtId="10" fontId="29" fillId="0" borderId="0" xfId="0" applyNumberFormat="1" applyFont="1"/>
    <xf numFmtId="10" fontId="19" fillId="0" borderId="0" xfId="0" applyNumberFormat="1" applyFont="1"/>
    <xf numFmtId="10" fontId="19" fillId="4" borderId="2" xfId="5" applyNumberFormat="1" applyFont="1" applyFill="1" applyBorder="1"/>
    <xf numFmtId="10" fontId="30" fillId="0" borderId="0" xfId="0" applyNumberFormat="1" applyFont="1"/>
    <xf numFmtId="0" fontId="19" fillId="0" borderId="0" xfId="7" applyFont="1"/>
    <xf numFmtId="0" fontId="7" fillId="0" borderId="0" xfId="7"/>
    <xf numFmtId="0" fontId="20" fillId="0" borderId="0" xfId="7" applyFont="1" applyAlignment="1">
      <alignment horizontal="center"/>
    </xf>
    <xf numFmtId="10" fontId="19" fillId="0" borderId="0" xfId="8" applyNumberFormat="1" applyFont="1"/>
    <xf numFmtId="10" fontId="19" fillId="0" borderId="2" xfId="8" applyNumberFormat="1" applyFont="1" applyBorder="1"/>
    <xf numFmtId="10" fontId="26" fillId="0" borderId="0" xfId="8" applyNumberFormat="1" applyFont="1"/>
    <xf numFmtId="10" fontId="27" fillId="0" borderId="0" xfId="8" applyNumberFormat="1" applyFont="1"/>
    <xf numFmtId="0" fontId="26" fillId="0" borderId="0" xfId="7" applyFont="1"/>
    <xf numFmtId="0" fontId="27" fillId="0" borderId="0" xfId="7" applyFont="1"/>
    <xf numFmtId="10" fontId="26" fillId="0" borderId="0" xfId="7" applyNumberFormat="1" applyFont="1"/>
    <xf numFmtId="10" fontId="27" fillId="0" borderId="0" xfId="7" applyNumberFormat="1" applyFont="1"/>
    <xf numFmtId="0" fontId="26" fillId="0" borderId="6" xfId="7" applyFont="1" applyBorder="1"/>
    <xf numFmtId="0" fontId="19" fillId="0" borderId="6" xfId="7" applyFont="1" applyBorder="1"/>
    <xf numFmtId="0" fontId="21" fillId="0" borderId="0" xfId="7" applyFont="1"/>
    <xf numFmtId="10" fontId="28" fillId="0" borderId="0" xfId="7" applyNumberFormat="1" applyFont="1"/>
    <xf numFmtId="10" fontId="29" fillId="0" borderId="0" xfId="7" applyNumberFormat="1" applyFont="1"/>
    <xf numFmtId="10" fontId="19" fillId="0" borderId="0" xfId="7" applyNumberFormat="1" applyFont="1"/>
    <xf numFmtId="10" fontId="19" fillId="4" borderId="2" xfId="8" applyNumberFormat="1" applyFont="1" applyFill="1" applyBorder="1"/>
    <xf numFmtId="10" fontId="30" fillId="0" borderId="0" xfId="7" applyNumberFormat="1" applyFont="1"/>
    <xf numFmtId="0" fontId="6" fillId="0" borderId="0" xfId="9"/>
    <xf numFmtId="0" fontId="32" fillId="0" borderId="0" xfId="9" applyFont="1" applyAlignment="1">
      <alignment horizontal="center"/>
    </xf>
    <xf numFmtId="44" fontId="6" fillId="0" borderId="0" xfId="2" applyFont="1"/>
    <xf numFmtId="0" fontId="32" fillId="0" borderId="0" xfId="9" applyFont="1"/>
    <xf numFmtId="44" fontId="32" fillId="0" borderId="0" xfId="2" applyFont="1" applyAlignment="1">
      <alignment horizontal="center"/>
    </xf>
    <xf numFmtId="0" fontId="6" fillId="0" borderId="0" xfId="9" applyAlignment="1">
      <alignment horizontal="center"/>
    </xf>
    <xf numFmtId="0" fontId="32" fillId="0" borderId="0" xfId="9" applyFont="1" applyAlignment="1">
      <alignment horizontal="left"/>
    </xf>
    <xf numFmtId="0" fontId="6" fillId="0" borderId="0" xfId="9" applyAlignment="1">
      <alignment wrapText="1"/>
    </xf>
    <xf numFmtId="44" fontId="32" fillId="0" borderId="8" xfId="2" applyFont="1" applyBorder="1" applyAlignment="1">
      <alignment horizontal="center"/>
    </xf>
    <xf numFmtId="0" fontId="33" fillId="0" borderId="0" xfId="9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7" applyFont="1" applyAlignment="1">
      <alignment horizontal="center"/>
    </xf>
    <xf numFmtId="0" fontId="12" fillId="0" borderId="0" xfId="0" applyFont="1" applyAlignment="1">
      <alignment horizontal="center"/>
    </xf>
    <xf numFmtId="164" fontId="6" fillId="0" borderId="0" xfId="9" applyNumberFormat="1" applyAlignment="1">
      <alignment horizontal="center"/>
    </xf>
    <xf numFmtId="0" fontId="31" fillId="0" borderId="0" xfId="0" quotePrefix="1" applyFont="1"/>
    <xf numFmtId="0" fontId="34" fillId="0" borderId="0" xfId="0" applyFont="1" applyAlignment="1">
      <alignment wrapText="1"/>
    </xf>
    <xf numFmtId="44" fontId="0" fillId="4" borderId="0" xfId="2" applyFont="1" applyFill="1"/>
    <xf numFmtId="44" fontId="8" fillId="0" borderId="4" xfId="2" applyFont="1" applyBorder="1"/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right"/>
    </xf>
    <xf numFmtId="0" fontId="17" fillId="0" borderId="5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7" fillId="4" borderId="2" xfId="0" applyFont="1" applyFill="1" applyBorder="1" applyAlignment="1">
      <alignment horizontal="right"/>
    </xf>
    <xf numFmtId="164" fontId="31" fillId="0" borderId="0" xfId="0" quotePrefix="1" applyNumberFormat="1" applyFont="1" applyAlignment="1">
      <alignment horizontal="right"/>
    </xf>
    <xf numFmtId="0" fontId="8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31" fillId="0" borderId="0" xfId="0" applyFont="1" applyAlignment="1">
      <alignment horizontal="right" wrapText="1"/>
    </xf>
    <xf numFmtId="0" fontId="9" fillId="0" borderId="4" xfId="0" applyFont="1" applyBorder="1" applyAlignment="1">
      <alignment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3" borderId="0" xfId="0" applyFill="1" applyAlignment="1">
      <alignment wrapText="1"/>
    </xf>
    <xf numFmtId="0" fontId="32" fillId="0" borderId="0" xfId="9" applyFont="1" applyAlignment="1">
      <alignment wrapText="1"/>
    </xf>
    <xf numFmtId="0" fontId="9" fillId="0" borderId="4" xfId="0" applyFont="1" applyBorder="1" applyAlignment="1">
      <alignment horizontal="right"/>
    </xf>
    <xf numFmtId="0" fontId="8" fillId="0" borderId="4" xfId="0" applyFont="1" applyBorder="1" applyAlignment="1">
      <alignment horizontal="left" wrapText="1"/>
    </xf>
    <xf numFmtId="44" fontId="9" fillId="4" borderId="4" xfId="2" applyFont="1" applyFill="1" applyBorder="1"/>
    <xf numFmtId="0" fontId="0" fillId="0" borderId="0" xfId="0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9" fillId="4" borderId="4" xfId="0" applyFont="1" applyFill="1" applyBorder="1" applyAlignment="1">
      <alignment wrapText="1"/>
    </xf>
    <xf numFmtId="0" fontId="9" fillId="4" borderId="4" xfId="0" applyFont="1" applyFill="1" applyBorder="1" applyAlignment="1">
      <alignment horizontal="right"/>
    </xf>
    <xf numFmtId="0" fontId="9" fillId="4" borderId="4" xfId="0" applyFont="1" applyFill="1" applyBorder="1"/>
    <xf numFmtId="0" fontId="9" fillId="4" borderId="4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wrapText="1"/>
    </xf>
    <xf numFmtId="0" fontId="0" fillId="0" borderId="4" xfId="0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wrapText="1"/>
    </xf>
    <xf numFmtId="0" fontId="10" fillId="0" borderId="4" xfId="0" applyFont="1" applyBorder="1" applyAlignment="1">
      <alignment horizontal="right"/>
    </xf>
    <xf numFmtId="0" fontId="10" fillId="0" borderId="4" xfId="0" applyFont="1" applyBorder="1"/>
    <xf numFmtId="44" fontId="10" fillId="0" borderId="4" xfId="2" applyFont="1" applyBorder="1" applyAlignment="1">
      <alignment horizontal="center"/>
    </xf>
    <xf numFmtId="0" fontId="9" fillId="0" borderId="4" xfId="0" applyFont="1" applyBorder="1" applyAlignment="1">
      <alignment horizontal="right" wrapText="1"/>
    </xf>
    <xf numFmtId="0" fontId="11" fillId="4" borderId="4" xfId="0" applyFont="1" applyFill="1" applyBorder="1" applyAlignment="1">
      <alignment horizontal="left" wrapText="1"/>
    </xf>
    <xf numFmtId="0" fontId="8" fillId="0" borderId="4" xfId="0" applyFont="1" applyBorder="1" applyAlignment="1">
      <alignment horizontal="right" wrapText="1"/>
    </xf>
    <xf numFmtId="44" fontId="0" fillId="0" borderId="4" xfId="2" applyFont="1" applyBorder="1" applyAlignment="1">
      <alignment horizontal="center"/>
    </xf>
    <xf numFmtId="0" fontId="11" fillId="0" borderId="4" xfId="0" applyFont="1" applyBorder="1" applyAlignment="1">
      <alignment horizontal="right" wrapText="1"/>
    </xf>
    <xf numFmtId="0" fontId="11" fillId="0" borderId="4" xfId="0" applyFont="1" applyBorder="1" applyAlignment="1">
      <alignment horizontal="right"/>
    </xf>
    <xf numFmtId="0" fontId="11" fillId="0" borderId="4" xfId="0" applyFont="1" applyBorder="1" applyAlignment="1">
      <alignment horizontal="center" vertical="center"/>
    </xf>
    <xf numFmtId="44" fontId="10" fillId="0" borderId="4" xfId="2" applyFont="1" applyBorder="1"/>
    <xf numFmtId="44" fontId="0" fillId="0" borderId="4" xfId="2" applyFont="1" applyFill="1" applyBorder="1"/>
    <xf numFmtId="0" fontId="8" fillId="3" borderId="4" xfId="0" applyFont="1" applyFill="1" applyBorder="1" applyAlignment="1">
      <alignment wrapText="1"/>
    </xf>
    <xf numFmtId="0" fontId="8" fillId="7" borderId="4" xfId="0" applyFont="1" applyFill="1" applyBorder="1" applyAlignment="1">
      <alignment wrapText="1"/>
    </xf>
    <xf numFmtId="0" fontId="8" fillId="3" borderId="4" xfId="3" applyFont="1" applyFill="1" applyBorder="1" applyAlignment="1">
      <alignment wrapText="1"/>
    </xf>
    <xf numFmtId="44" fontId="8" fillId="0" borderId="4" xfId="2" applyFont="1" applyFill="1" applyBorder="1" applyAlignment="1">
      <alignment horizontal="center"/>
    </xf>
    <xf numFmtId="44" fontId="0" fillId="0" borderId="4" xfId="0" quotePrefix="1" applyNumberFormat="1" applyBorder="1" applyAlignment="1">
      <alignment horizontal="center"/>
    </xf>
    <xf numFmtId="0" fontId="34" fillId="0" borderId="0" xfId="0" applyFont="1" applyAlignment="1">
      <alignment vertical="center"/>
    </xf>
    <xf numFmtId="0" fontId="35" fillId="0" borderId="0" xfId="12"/>
    <xf numFmtId="0" fontId="19" fillId="0" borderId="0" xfId="12" applyFont="1"/>
    <xf numFmtId="10" fontId="19" fillId="0" borderId="0" xfId="13" applyNumberFormat="1" applyFont="1" applyBorder="1"/>
    <xf numFmtId="10" fontId="26" fillId="0" borderId="2" xfId="13" applyNumberFormat="1" applyFont="1" applyBorder="1"/>
    <xf numFmtId="10" fontId="19" fillId="0" borderId="2" xfId="13" applyNumberFormat="1" applyFont="1" applyBorder="1"/>
    <xf numFmtId="0" fontId="26" fillId="0" borderId="0" xfId="12" applyFont="1"/>
    <xf numFmtId="10" fontId="26" fillId="0" borderId="0" xfId="12" applyNumberFormat="1" applyFont="1"/>
    <xf numFmtId="0" fontId="26" fillId="0" borderId="6" xfId="12" applyFont="1" applyBorder="1"/>
    <xf numFmtId="10" fontId="28" fillId="6" borderId="0" xfId="12" applyNumberFormat="1" applyFont="1" applyFill="1"/>
    <xf numFmtId="10" fontId="19" fillId="0" borderId="2" xfId="13" applyNumberFormat="1" applyFont="1" applyFill="1" applyBorder="1"/>
    <xf numFmtId="10" fontId="26" fillId="0" borderId="6" xfId="12" applyNumberFormat="1" applyFont="1" applyBorder="1"/>
    <xf numFmtId="0" fontId="39" fillId="0" borderId="0" xfId="0" applyFont="1" applyAlignment="1">
      <alignment horizontal="center"/>
    </xf>
    <xf numFmtId="0" fontId="40" fillId="0" borderId="0" xfId="0" applyFont="1" applyAlignment="1">
      <alignment wrapText="1"/>
    </xf>
    <xf numFmtId="0" fontId="40" fillId="0" borderId="0" xfId="0" applyFont="1" applyAlignment="1">
      <alignment horizontal="right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44" fontId="40" fillId="0" borderId="0" xfId="2" applyFont="1"/>
    <xf numFmtId="0" fontId="40" fillId="0" borderId="12" xfId="0" applyFont="1" applyBorder="1" applyAlignment="1">
      <alignment wrapText="1"/>
    </xf>
    <xf numFmtId="44" fontId="40" fillId="0" borderId="13" xfId="2" applyFont="1" applyBorder="1"/>
    <xf numFmtId="0" fontId="42" fillId="0" borderId="0" xfId="0" applyFont="1"/>
    <xf numFmtId="0" fontId="42" fillId="0" borderId="12" xfId="0" applyFont="1" applyBorder="1" applyAlignment="1">
      <alignment horizontal="right" wrapText="1"/>
    </xf>
    <xf numFmtId="0" fontId="39" fillId="0" borderId="0" xfId="0" applyFont="1"/>
    <xf numFmtId="0" fontId="42" fillId="4" borderId="16" xfId="0" applyFont="1" applyFill="1" applyBorder="1" applyAlignment="1">
      <alignment wrapText="1"/>
    </xf>
    <xf numFmtId="0" fontId="40" fillId="0" borderId="4" xfId="0" applyFont="1" applyBorder="1" applyAlignment="1">
      <alignment horizontal="right"/>
    </xf>
    <xf numFmtId="0" fontId="40" fillId="0" borderId="4" xfId="0" applyFont="1" applyBorder="1"/>
    <xf numFmtId="0" fontId="40" fillId="0" borderId="4" xfId="0" applyFont="1" applyBorder="1" applyAlignment="1">
      <alignment horizontal="center"/>
    </xf>
    <xf numFmtId="44" fontId="40" fillId="0" borderId="17" xfId="2" applyFont="1" applyBorder="1"/>
    <xf numFmtId="44" fontId="40" fillId="0" borderId="0" xfId="2" applyFont="1" applyBorder="1"/>
    <xf numFmtId="0" fontId="40" fillId="3" borderId="0" xfId="0" applyFont="1" applyFill="1"/>
    <xf numFmtId="0" fontId="40" fillId="0" borderId="16" xfId="0" applyFont="1" applyBorder="1" applyAlignment="1">
      <alignment wrapText="1"/>
    </xf>
    <xf numFmtId="0" fontId="43" fillId="0" borderId="1" xfId="0" applyFont="1" applyBorder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16" xfId="0" applyFont="1" applyBorder="1" applyAlignment="1">
      <alignment wrapText="1"/>
    </xf>
    <xf numFmtId="0" fontId="43" fillId="0" borderId="4" xfId="0" applyFont="1" applyBorder="1" applyAlignment="1">
      <alignment horizontal="right"/>
    </xf>
    <xf numFmtId="44" fontId="43" fillId="0" borderId="17" xfId="2" applyFont="1" applyBorder="1" applyAlignment="1">
      <alignment horizontal="center"/>
    </xf>
    <xf numFmtId="44" fontId="43" fillId="0" borderId="0" xfId="2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4" fontId="40" fillId="0" borderId="1" xfId="0" applyNumberFormat="1" applyFont="1" applyBorder="1" applyAlignment="1">
      <alignment horizontal="center"/>
    </xf>
    <xf numFmtId="9" fontId="40" fillId="0" borderId="1" xfId="0" applyNumberFormat="1" applyFont="1" applyBorder="1" applyAlignment="1">
      <alignment horizontal="center"/>
    </xf>
    <xf numFmtId="44" fontId="40" fillId="0" borderId="17" xfId="2" applyFont="1" applyBorder="1" applyAlignment="1">
      <alignment horizontal="center"/>
    </xf>
    <xf numFmtId="0" fontId="40" fillId="0" borderId="4" xfId="0" quotePrefix="1" applyFont="1" applyBorder="1" applyAlignment="1">
      <alignment horizontal="center"/>
    </xf>
    <xf numFmtId="0" fontId="40" fillId="0" borderId="4" xfId="0" applyFont="1" applyBorder="1" applyAlignment="1">
      <alignment horizontal="center" vertical="center"/>
    </xf>
    <xf numFmtId="44" fontId="39" fillId="4" borderId="17" xfId="2" applyFont="1" applyFill="1" applyBorder="1"/>
    <xf numFmtId="0" fontId="39" fillId="8" borderId="16" xfId="0" applyFont="1" applyFill="1" applyBorder="1" applyAlignment="1">
      <alignment horizontal="right" wrapText="1"/>
    </xf>
    <xf numFmtId="0" fontId="39" fillId="8" borderId="4" xfId="0" applyFont="1" applyFill="1" applyBorder="1" applyAlignment="1">
      <alignment horizontal="right"/>
    </xf>
    <xf numFmtId="0" fontId="39" fillId="8" borderId="4" xfId="0" applyFont="1" applyFill="1" applyBorder="1" applyAlignment="1">
      <alignment horizontal="center" vertical="center"/>
    </xf>
    <xf numFmtId="44" fontId="40" fillId="8" borderId="17" xfId="2" applyFont="1" applyFill="1" applyBorder="1"/>
    <xf numFmtId="0" fontId="42" fillId="4" borderId="16" xfId="0" applyFont="1" applyFill="1" applyBorder="1" applyAlignment="1">
      <alignment horizontal="left" wrapText="1"/>
    </xf>
    <xf numFmtId="0" fontId="40" fillId="0" borderId="16" xfId="0" applyFont="1" applyBorder="1" applyAlignment="1">
      <alignment horizontal="right" wrapText="1"/>
    </xf>
    <xf numFmtId="0" fontId="43" fillId="0" borderId="4" xfId="0" applyFont="1" applyBorder="1" applyAlignment="1">
      <alignment horizontal="center" vertical="center"/>
    </xf>
    <xf numFmtId="44" fontId="40" fillId="2" borderId="17" xfId="2" applyFont="1" applyFill="1" applyBorder="1"/>
    <xf numFmtId="10" fontId="40" fillId="3" borderId="0" xfId="5" applyNumberFormat="1" applyFont="1" applyFill="1"/>
    <xf numFmtId="0" fontId="40" fillId="8" borderId="16" xfId="0" applyFont="1" applyFill="1" applyBorder="1" applyAlignment="1">
      <alignment wrapText="1"/>
    </xf>
    <xf numFmtId="0" fontId="40" fillId="8" borderId="4" xfId="0" applyFont="1" applyFill="1" applyBorder="1" applyAlignment="1">
      <alignment horizontal="right"/>
    </xf>
    <xf numFmtId="0" fontId="40" fillId="8" borderId="4" xfId="0" applyFont="1" applyFill="1" applyBorder="1"/>
    <xf numFmtId="0" fontId="40" fillId="8" borderId="4" xfId="0" applyFont="1" applyFill="1" applyBorder="1" applyAlignment="1">
      <alignment horizontal="center"/>
    </xf>
    <xf numFmtId="0" fontId="43" fillId="8" borderId="4" xfId="0" applyFont="1" applyFill="1" applyBorder="1" applyAlignment="1">
      <alignment horizontal="center" vertical="center"/>
    </xf>
    <xf numFmtId="0" fontId="43" fillId="8" borderId="1" xfId="0" applyFont="1" applyFill="1" applyBorder="1" applyAlignment="1">
      <alignment horizontal="center"/>
    </xf>
    <xf numFmtId="0" fontId="43" fillId="8" borderId="4" xfId="0" applyFont="1" applyFill="1" applyBorder="1" applyAlignment="1">
      <alignment horizontal="center"/>
    </xf>
    <xf numFmtId="44" fontId="40" fillId="8" borderId="17" xfId="2" applyFont="1" applyFill="1" applyBorder="1" applyAlignment="1">
      <alignment horizontal="center"/>
    </xf>
    <xf numFmtId="0" fontId="42" fillId="0" borderId="16" xfId="0" applyFont="1" applyBorder="1" applyAlignment="1">
      <alignment horizontal="right" wrapText="1"/>
    </xf>
    <xf numFmtId="0" fontId="43" fillId="0" borderId="4" xfId="0" applyFont="1" applyBorder="1"/>
    <xf numFmtId="10" fontId="40" fillId="3" borderId="0" xfId="5" applyNumberFormat="1" applyFont="1" applyFill="1" applyBorder="1"/>
    <xf numFmtId="0" fontId="40" fillId="0" borderId="4" xfId="0" quotePrefix="1" applyFont="1" applyBorder="1" applyAlignment="1">
      <alignment horizontal="center" vertical="center"/>
    </xf>
    <xf numFmtId="0" fontId="39" fillId="8" borderId="16" xfId="0" applyFont="1" applyFill="1" applyBorder="1" applyAlignment="1">
      <alignment wrapText="1"/>
    </xf>
    <xf numFmtId="0" fontId="40" fillId="8" borderId="4" xfId="0" applyFont="1" applyFill="1" applyBorder="1" applyAlignment="1">
      <alignment horizontal="center" vertical="center"/>
    </xf>
    <xf numFmtId="0" fontId="40" fillId="8" borderId="4" xfId="0" quotePrefix="1" applyFont="1" applyFill="1" applyBorder="1" applyAlignment="1">
      <alignment horizontal="center"/>
    </xf>
    <xf numFmtId="0" fontId="40" fillId="8" borderId="4" xfId="0" quotePrefix="1" applyFont="1" applyFill="1" applyBorder="1" applyAlignment="1">
      <alignment horizontal="center" vertical="center"/>
    </xf>
    <xf numFmtId="0" fontId="40" fillId="0" borderId="4" xfId="0" quotePrefix="1" applyFont="1" applyBorder="1" applyAlignment="1">
      <alignment horizontal="left"/>
    </xf>
    <xf numFmtId="3" fontId="40" fillId="0" borderId="4" xfId="0" quotePrefix="1" applyNumberFormat="1" applyFont="1" applyBorder="1" applyAlignment="1">
      <alignment horizontal="center"/>
    </xf>
    <xf numFmtId="0" fontId="40" fillId="0" borderId="18" xfId="0" quotePrefix="1" applyFont="1" applyBorder="1" applyAlignment="1">
      <alignment horizontal="center"/>
    </xf>
    <xf numFmtId="0" fontId="40" fillId="0" borderId="18" xfId="0" applyFont="1" applyBorder="1"/>
    <xf numFmtId="44" fontId="40" fillId="0" borderId="12" xfId="2" applyFont="1" applyBorder="1"/>
    <xf numFmtId="0" fontId="39" fillId="8" borderId="16" xfId="0" applyFont="1" applyFill="1" applyBorder="1" applyAlignment="1">
      <alignment horizontal="right"/>
    </xf>
    <xf numFmtId="44" fontId="39" fillId="8" borderId="17" xfId="2" applyFont="1" applyFill="1" applyBorder="1"/>
    <xf numFmtId="44" fontId="40" fillId="0" borderId="0" xfId="2" applyFont="1" applyFill="1"/>
    <xf numFmtId="0" fontId="40" fillId="0" borderId="16" xfId="0" applyFont="1" applyBorder="1" applyAlignment="1">
      <alignment horizontal="left" wrapText="1"/>
    </xf>
    <xf numFmtId="0" fontId="39" fillId="0" borderId="4" xfId="0" applyFont="1" applyBorder="1" applyAlignment="1">
      <alignment horizontal="right"/>
    </xf>
    <xf numFmtId="0" fontId="39" fillId="4" borderId="16" xfId="0" applyFont="1" applyFill="1" applyBorder="1" applyAlignment="1">
      <alignment wrapText="1"/>
    </xf>
    <xf numFmtId="0" fontId="39" fillId="4" borderId="4" xfId="0" applyFont="1" applyFill="1" applyBorder="1"/>
    <xf numFmtId="0" fontId="39" fillId="4" borderId="4" xfId="0" applyFont="1" applyFill="1" applyBorder="1" applyAlignment="1">
      <alignment horizontal="center" vertical="center"/>
    </xf>
    <xf numFmtId="44" fontId="39" fillId="0" borderId="13" xfId="2" applyFont="1" applyBorder="1"/>
    <xf numFmtId="44" fontId="40" fillId="3" borderId="0" xfId="2" applyFont="1" applyFill="1"/>
    <xf numFmtId="0" fontId="45" fillId="0" borderId="12" xfId="9" applyFont="1" applyBorder="1" applyAlignment="1">
      <alignment wrapText="1"/>
    </xf>
    <xf numFmtId="0" fontId="40" fillId="0" borderId="14" xfId="0" applyFont="1" applyBorder="1" applyAlignment="1">
      <alignment wrapText="1"/>
    </xf>
    <xf numFmtId="0" fontId="40" fillId="0" borderId="6" xfId="0" applyFont="1" applyBorder="1" applyAlignment="1">
      <alignment horizontal="right"/>
    </xf>
    <xf numFmtId="0" fontId="40" fillId="0" borderId="6" xfId="0" applyFont="1" applyBorder="1"/>
    <xf numFmtId="0" fontId="40" fillId="0" borderId="6" xfId="0" applyFont="1" applyBorder="1" applyAlignment="1">
      <alignment horizontal="center" vertical="center"/>
    </xf>
    <xf numFmtId="44" fontId="40" fillId="0" borderId="15" xfId="2" applyFont="1" applyBorder="1"/>
    <xf numFmtId="9" fontId="43" fillId="0" borderId="4" xfId="0" applyNumberFormat="1" applyFont="1" applyBorder="1" applyAlignment="1">
      <alignment horizontal="center"/>
    </xf>
    <xf numFmtId="9" fontId="40" fillId="0" borderId="4" xfId="0" quotePrefix="1" applyNumberFormat="1" applyFont="1" applyBorder="1" applyAlignment="1">
      <alignment horizontal="center"/>
    </xf>
    <xf numFmtId="0" fontId="46" fillId="0" borderId="1" xfId="0" applyFont="1" applyBorder="1" applyAlignment="1">
      <alignment horizontal="center"/>
    </xf>
    <xf numFmtId="43" fontId="46" fillId="0" borderId="1" xfId="0" applyNumberFormat="1" applyFont="1" applyBorder="1" applyAlignment="1">
      <alignment horizontal="center"/>
    </xf>
    <xf numFmtId="0" fontId="46" fillId="0" borderId="4" xfId="0" applyFont="1" applyBorder="1" applyAlignment="1">
      <alignment horizontal="center"/>
    </xf>
    <xf numFmtId="0" fontId="46" fillId="0" borderId="4" xfId="0" applyFont="1" applyBorder="1"/>
    <xf numFmtId="9" fontId="46" fillId="0" borderId="1" xfId="0" applyNumberFormat="1" applyFont="1" applyBorder="1" applyAlignment="1">
      <alignment horizontal="center"/>
    </xf>
    <xf numFmtId="44" fontId="47" fillId="0" borderId="0" xfId="2" applyFont="1" applyBorder="1" applyAlignment="1">
      <alignment horizontal="center"/>
    </xf>
    <xf numFmtId="43" fontId="46" fillId="3" borderId="0" xfId="14" applyFont="1" applyFill="1"/>
    <xf numFmtId="0" fontId="46" fillId="0" borderId="0" xfId="0" applyFont="1"/>
    <xf numFmtId="44" fontId="40" fillId="0" borderId="4" xfId="2" applyFont="1" applyFill="1" applyBorder="1"/>
    <xf numFmtId="44" fontId="43" fillId="0" borderId="4" xfId="2" applyFont="1" applyBorder="1" applyAlignment="1">
      <alignment horizontal="center"/>
    </xf>
    <xf numFmtId="44" fontId="40" fillId="0" borderId="4" xfId="2" applyFont="1" applyBorder="1"/>
    <xf numFmtId="0" fontId="46" fillId="0" borderId="4" xfId="6" applyFont="1" applyBorder="1" applyAlignment="1">
      <alignment horizontal="center"/>
    </xf>
    <xf numFmtId="0" fontId="46" fillId="3" borderId="0" xfId="6" applyFont="1" applyFill="1"/>
    <xf numFmtId="0" fontId="46" fillId="0" borderId="4" xfId="6" quotePrefix="1" applyFont="1" applyBorder="1" applyAlignment="1">
      <alignment horizontal="center"/>
    </xf>
    <xf numFmtId="44" fontId="46" fillId="0" borderId="0" xfId="2" applyFont="1" applyBorder="1"/>
    <xf numFmtId="44" fontId="46" fillId="0" borderId="4" xfId="2" applyFont="1" applyBorder="1"/>
    <xf numFmtId="44" fontId="39" fillId="4" borderId="4" xfId="2" applyFont="1" applyFill="1" applyBorder="1"/>
    <xf numFmtId="0" fontId="40" fillId="0" borderId="4" xfId="6" applyFont="1" applyBorder="1"/>
    <xf numFmtId="0" fontId="40" fillId="0" borderId="4" xfId="6" quotePrefix="1" applyFont="1" applyBorder="1" applyAlignment="1">
      <alignment horizontal="center"/>
    </xf>
    <xf numFmtId="0" fontId="40" fillId="0" borderId="4" xfId="6" applyFont="1" applyBorder="1" applyAlignment="1">
      <alignment horizontal="center"/>
    </xf>
    <xf numFmtId="0" fontId="40" fillId="3" borderId="0" xfId="6" applyFont="1" applyFill="1"/>
    <xf numFmtId="0" fontId="40" fillId="0" borderId="4" xfId="6" applyFont="1" applyBorder="1" applyAlignment="1">
      <alignment wrapText="1"/>
    </xf>
    <xf numFmtId="49" fontId="25" fillId="4" borderId="7" xfId="6" applyNumberFormat="1" applyFont="1" applyFill="1" applyBorder="1"/>
    <xf numFmtId="49" fontId="25" fillId="5" borderId="7" xfId="6" applyNumberFormat="1" applyFont="1" applyFill="1" applyBorder="1"/>
    <xf numFmtId="0" fontId="8" fillId="0" borderId="0" xfId="6"/>
    <xf numFmtId="49" fontId="25" fillId="5" borderId="7" xfId="6" applyNumberFormat="1" applyFont="1" applyFill="1" applyBorder="1" applyAlignment="1">
      <alignment wrapText="1"/>
    </xf>
    <xf numFmtId="49" fontId="8" fillId="0" borderId="0" xfId="6" applyNumberFormat="1"/>
    <xf numFmtId="14" fontId="8" fillId="0" borderId="0" xfId="6" applyNumberFormat="1"/>
    <xf numFmtId="0" fontId="48" fillId="0" borderId="12" xfId="0" applyFont="1" applyBorder="1" applyAlignment="1">
      <alignment wrapText="1"/>
    </xf>
    <xf numFmtId="44" fontId="48" fillId="0" borderId="13" xfId="2" applyFont="1" applyBorder="1"/>
    <xf numFmtId="44" fontId="49" fillId="4" borderId="17" xfId="2" applyFont="1" applyFill="1" applyBorder="1"/>
    <xf numFmtId="0" fontId="49" fillId="4" borderId="4" xfId="0" applyFont="1" applyFill="1" applyBorder="1"/>
    <xf numFmtId="0" fontId="40" fillId="0" borderId="12" xfId="10" applyFont="1" applyBorder="1" applyAlignment="1">
      <alignment vertical="center"/>
    </xf>
    <xf numFmtId="0" fontId="40" fillId="0" borderId="12" xfId="12" applyFont="1" applyBorder="1" applyAlignment="1">
      <alignment vertical="center"/>
    </xf>
    <xf numFmtId="166" fontId="43" fillId="0" borderId="17" xfId="2" applyNumberFormat="1" applyFont="1" applyBorder="1" applyAlignment="1">
      <alignment horizontal="center"/>
    </xf>
    <xf numFmtId="166" fontId="40" fillId="0" borderId="20" xfId="2" applyNumberFormat="1" applyFont="1" applyBorder="1" applyAlignment="1">
      <alignment horizontal="center"/>
    </xf>
    <xf numFmtId="166" fontId="40" fillId="0" borderId="17" xfId="2" applyNumberFormat="1" applyFont="1" applyBorder="1" applyAlignment="1">
      <alignment horizontal="center"/>
    </xf>
    <xf numFmtId="0" fontId="39" fillId="4" borderId="4" xfId="0" applyFont="1" applyFill="1" applyBorder="1" applyAlignment="1">
      <alignment horizontal="right"/>
    </xf>
    <xf numFmtId="165" fontId="46" fillId="0" borderId="4" xfId="0" quotePrefix="1" applyNumberFormat="1" applyFont="1" applyBorder="1" applyAlignment="1">
      <alignment horizontal="center"/>
    </xf>
    <xf numFmtId="0" fontId="48" fillId="0" borderId="0" xfId="0" applyFont="1" applyAlignment="1">
      <alignment horizontal="right"/>
    </xf>
    <xf numFmtId="0" fontId="48" fillId="0" borderId="0" xfId="0" applyFont="1"/>
    <xf numFmtId="0" fontId="48" fillId="0" borderId="0" xfId="0" applyFont="1" applyAlignment="1">
      <alignment horizontal="center" vertical="center"/>
    </xf>
    <xf numFmtId="164" fontId="42" fillId="0" borderId="0" xfId="0" quotePrefix="1" applyNumberFormat="1" applyFont="1" applyAlignment="1">
      <alignment horizontal="right"/>
    </xf>
    <xf numFmtId="0" fontId="42" fillId="0" borderId="0" xfId="0" quotePrefix="1" applyFont="1"/>
    <xf numFmtId="0" fontId="43" fillId="0" borderId="4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39" fillId="0" borderId="0" xfId="0" applyFont="1" applyAlignment="1">
      <alignment horizontal="right"/>
    </xf>
    <xf numFmtId="0" fontId="51" fillId="0" borderId="12" xfId="0" applyFont="1" applyBorder="1" applyAlignment="1">
      <alignment wrapText="1"/>
    </xf>
    <xf numFmtId="0" fontId="52" fillId="0" borderId="0" xfId="0" applyFont="1"/>
    <xf numFmtId="0" fontId="51" fillId="9" borderId="12" xfId="0" applyFont="1" applyFill="1" applyBorder="1" applyAlignment="1">
      <alignment wrapText="1"/>
    </xf>
    <xf numFmtId="44" fontId="52" fillId="0" borderId="0" xfId="2" applyFont="1" applyFill="1" applyBorder="1" applyAlignment="1">
      <alignment horizontal="left"/>
    </xf>
    <xf numFmtId="44" fontId="52" fillId="0" borderId="13" xfId="2" applyFont="1" applyFill="1" applyBorder="1" applyAlignment="1">
      <alignment horizontal="left"/>
    </xf>
    <xf numFmtId="0" fontId="49" fillId="0" borderId="12" xfId="0" applyFont="1" applyBorder="1" applyAlignment="1">
      <alignment wrapText="1"/>
    </xf>
    <xf numFmtId="0" fontId="52" fillId="0" borderId="12" xfId="0" applyFont="1" applyBorder="1" applyAlignment="1">
      <alignment wrapText="1"/>
    </xf>
    <xf numFmtId="0" fontId="52" fillId="0" borderId="0" xfId="0" applyFont="1" applyAlignment="1">
      <alignment horizontal="right"/>
    </xf>
    <xf numFmtId="0" fontId="52" fillId="0" borderId="0" xfId="0" applyFont="1" applyAlignment="1">
      <alignment horizontal="center" vertical="center"/>
    </xf>
    <xf numFmtId="44" fontId="52" fillId="0" borderId="0" xfId="2" applyFont="1"/>
    <xf numFmtId="0" fontId="54" fillId="0" borderId="0" xfId="0" applyFont="1"/>
    <xf numFmtId="44" fontId="1" fillId="0" borderId="0" xfId="2" applyFont="1"/>
    <xf numFmtId="0" fontId="1" fillId="0" borderId="0" xfId="9" applyFont="1"/>
    <xf numFmtId="44" fontId="1" fillId="0" borderId="0" xfId="2" applyFont="1" applyAlignment="1">
      <alignment horizontal="center"/>
    </xf>
    <xf numFmtId="164" fontId="1" fillId="0" borderId="0" xfId="9" applyNumberFormat="1" applyFont="1" applyAlignment="1">
      <alignment horizontal="center"/>
    </xf>
    <xf numFmtId="0" fontId="56" fillId="0" borderId="0" xfId="12" applyFont="1" applyAlignment="1">
      <alignment horizontal="center"/>
    </xf>
    <xf numFmtId="10" fontId="26" fillId="0" borderId="0" xfId="13" applyNumberFormat="1" applyFont="1"/>
    <xf numFmtId="0" fontId="21" fillId="0" borderId="0" xfId="12" applyFont="1"/>
    <xf numFmtId="0" fontId="36" fillId="0" borderId="0" xfId="12" applyFont="1"/>
    <xf numFmtId="10" fontId="26" fillId="0" borderId="2" xfId="12" applyNumberFormat="1" applyFont="1" applyBorder="1"/>
    <xf numFmtId="0" fontId="36" fillId="6" borderId="0" xfId="12" applyFont="1" applyFill="1"/>
    <xf numFmtId="0" fontId="37" fillId="0" borderId="0" xfId="12" applyFont="1"/>
    <xf numFmtId="0" fontId="55" fillId="0" borderId="0" xfId="12" applyFont="1"/>
    <xf numFmtId="10" fontId="36" fillId="0" borderId="6" xfId="13" applyNumberFormat="1" applyFont="1" applyBorder="1"/>
    <xf numFmtId="0" fontId="19" fillId="6" borderId="0" xfId="12" applyFont="1" applyFill="1"/>
    <xf numFmtId="0" fontId="26" fillId="6" borderId="0" xfId="12" applyFont="1" applyFill="1"/>
    <xf numFmtId="0" fontId="35" fillId="6" borderId="0" xfId="12" applyFill="1"/>
    <xf numFmtId="0" fontId="57" fillId="6" borderId="0" xfId="12" applyFont="1" applyFill="1" applyAlignment="1">
      <alignment vertical="center"/>
    </xf>
    <xf numFmtId="44" fontId="40" fillId="0" borderId="0" xfId="0" applyNumberFormat="1" applyFont="1"/>
    <xf numFmtId="167" fontId="40" fillId="0" borderId="0" xfId="0" applyNumberFormat="1" applyFont="1"/>
    <xf numFmtId="44" fontId="39" fillId="0" borderId="21" xfId="0" applyNumberFormat="1" applyFont="1" applyBorder="1"/>
    <xf numFmtId="0" fontId="40" fillId="0" borderId="0" xfId="0" applyFont="1" applyAlignment="1">
      <alignment horizontal="center"/>
    </xf>
    <xf numFmtId="44" fontId="40" fillId="4" borderId="0" xfId="2" applyFont="1" applyFill="1"/>
    <xf numFmtId="0" fontId="14" fillId="0" borderId="0" xfId="3"/>
    <xf numFmtId="0" fontId="40" fillId="0" borderId="0" xfId="6" quotePrefix="1" applyFont="1" applyAlignment="1">
      <alignment horizontal="center"/>
    </xf>
    <xf numFmtId="44" fontId="49" fillId="9" borderId="13" xfId="2" applyFont="1" applyFill="1" applyBorder="1"/>
    <xf numFmtId="168" fontId="40" fillId="0" borderId="4" xfId="6" quotePrefix="1" applyNumberFormat="1" applyFont="1" applyBorder="1" applyAlignment="1">
      <alignment horizontal="center"/>
    </xf>
    <xf numFmtId="166" fontId="43" fillId="0" borderId="20" xfId="2" applyNumberFormat="1" applyFont="1" applyBorder="1" applyAlignment="1">
      <alignment horizontal="center"/>
    </xf>
    <xf numFmtId="0" fontId="40" fillId="0" borderId="1" xfId="0" applyFont="1" applyBorder="1"/>
    <xf numFmtId="44" fontId="40" fillId="4" borderId="19" xfId="2" applyFont="1" applyFill="1" applyBorder="1"/>
    <xf numFmtId="44" fontId="44" fillId="4" borderId="17" xfId="2" applyFont="1" applyFill="1" applyBorder="1" applyAlignment="1">
      <alignment horizontal="right"/>
    </xf>
    <xf numFmtId="44" fontId="44" fillId="4" borderId="18" xfId="2" applyFont="1" applyFill="1" applyBorder="1" applyAlignment="1">
      <alignment horizontal="right"/>
    </xf>
    <xf numFmtId="0" fontId="40" fillId="2" borderId="4" xfId="0" applyFont="1" applyFill="1" applyBorder="1" applyAlignment="1">
      <alignment horizontal="right"/>
    </xf>
    <xf numFmtId="9" fontId="40" fillId="0" borderId="4" xfId="0" quotePrefix="1" applyNumberFormat="1" applyFont="1" applyBorder="1" applyAlignment="1">
      <alignment horizontal="center" wrapText="1"/>
    </xf>
    <xf numFmtId="0" fontId="18" fillId="3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 applyAlignment="1"/>
    <xf numFmtId="0" fontId="19" fillId="0" borderId="0" xfId="7" applyFont="1" applyAlignment="1">
      <alignment horizontal="center"/>
    </xf>
    <xf numFmtId="0" fontId="22" fillId="0" borderId="0" xfId="7" applyFont="1" applyAlignment="1"/>
    <xf numFmtId="0" fontId="39" fillId="4" borderId="16" xfId="0" applyFont="1" applyFill="1" applyBorder="1" applyAlignment="1">
      <alignment horizontal="right"/>
    </xf>
    <xf numFmtId="0" fontId="39" fillId="4" borderId="4" xfId="0" applyFont="1" applyFill="1" applyBorder="1" applyAlignment="1">
      <alignment horizontal="right"/>
    </xf>
    <xf numFmtId="0" fontId="38" fillId="0" borderId="9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0" fontId="38" fillId="0" borderId="11" xfId="0" applyFont="1" applyBorder="1" applyAlignment="1">
      <alignment horizontal="center"/>
    </xf>
    <xf numFmtId="0" fontId="41" fillId="3" borderId="0" xfId="0" applyFont="1" applyFill="1" applyAlignment="1">
      <alignment horizontal="center" vertical="center" wrapText="1"/>
    </xf>
    <xf numFmtId="0" fontId="52" fillId="0" borderId="0" xfId="0" applyFont="1" applyAlignment="1">
      <alignment horizontal="left"/>
    </xf>
    <xf numFmtId="0" fontId="52" fillId="0" borderId="13" xfId="0" applyFont="1" applyBorder="1" applyAlignment="1">
      <alignment horizontal="left"/>
    </xf>
    <xf numFmtId="0" fontId="40" fillId="0" borderId="12" xfId="0" applyFont="1" applyBorder="1" applyAlignment="1">
      <alignment horizontal="center" wrapText="1"/>
    </xf>
    <xf numFmtId="0" fontId="40" fillId="0" borderId="0" xfId="0" applyFont="1" applyAlignment="1">
      <alignment horizontal="center" wrapText="1"/>
    </xf>
    <xf numFmtId="0" fontId="40" fillId="0" borderId="13" xfId="0" applyFont="1" applyBorder="1" applyAlignment="1">
      <alignment horizontal="center" wrapText="1"/>
    </xf>
    <xf numFmtId="0" fontId="53" fillId="4" borderId="0" xfId="0" applyFont="1" applyFill="1" applyAlignment="1">
      <alignment horizontal="left"/>
    </xf>
    <xf numFmtId="0" fontId="53" fillId="4" borderId="13" xfId="0" applyFont="1" applyFill="1" applyBorder="1" applyAlignment="1">
      <alignment horizontal="left"/>
    </xf>
    <xf numFmtId="17" fontId="52" fillId="0" borderId="0" xfId="0" applyNumberFormat="1" applyFont="1" applyAlignment="1">
      <alignment horizontal="left"/>
    </xf>
    <xf numFmtId="44" fontId="49" fillId="9" borderId="0" xfId="2" applyFont="1" applyFill="1" applyBorder="1" applyAlignment="1">
      <alignment horizontal="left"/>
    </xf>
    <xf numFmtId="0" fontId="49" fillId="9" borderId="0" xfId="0" applyFont="1" applyFill="1" applyAlignment="1">
      <alignment horizontal="right"/>
    </xf>
    <xf numFmtId="0" fontId="57" fillId="6" borderId="0" xfId="12" applyFont="1" applyFill="1" applyAlignment="1">
      <alignment vertical="center"/>
    </xf>
    <xf numFmtId="0" fontId="22" fillId="0" borderId="0" xfId="12" applyFont="1" applyAlignment="1"/>
    <xf numFmtId="0" fontId="55" fillId="0" borderId="0" xfId="12" applyFont="1" applyAlignment="1">
      <alignment horizontal="center"/>
    </xf>
    <xf numFmtId="0" fontId="36" fillId="0" borderId="0" xfId="12" applyFont="1" applyAlignment="1">
      <alignment horizontal="center"/>
    </xf>
  </cellXfs>
  <cellStyles count="27">
    <cellStyle name="Comma 2" xfId="1" xr:uid="{00000000-0005-0000-0000-000001000000}"/>
    <cellStyle name="Comma 2 2" xfId="15" xr:uid="{3512EC4B-50C7-4163-B4A0-2D99D3608F31}"/>
    <cellStyle name="Comma 3" xfId="14" xr:uid="{72457539-F435-45A1-BA5C-1F998CB6FCE4}"/>
    <cellStyle name="Currency" xfId="2" builtinId="4"/>
    <cellStyle name="Currency 2" xfId="23" xr:uid="{120740AD-42A0-477B-9F23-1BE3470D5838}"/>
    <cellStyle name="Currency 3" xfId="26" xr:uid="{A0D04E12-8B47-4C4F-8D1F-B609742BE4B2}"/>
    <cellStyle name="Hyperlink" xfId="3" builtinId="8"/>
    <cellStyle name="Hyperlink 2" xfId="25" xr:uid="{C5BD2615-4EF1-499B-ABFC-F45E03A59A96}"/>
    <cellStyle name="Normal" xfId="0" builtinId="0"/>
    <cellStyle name="Normal 2" xfId="4" xr:uid="{00000000-0005-0000-0000-000005000000}"/>
    <cellStyle name="Normal 2 2" xfId="16" xr:uid="{F4B1355C-CA9E-430F-B52B-E18E049142C3}"/>
    <cellStyle name="Normal 3" xfId="6" xr:uid="{00000000-0005-0000-0000-000006000000}"/>
    <cellStyle name="Normal 3 2" xfId="9" xr:uid="{00000000-0005-0000-0000-000007000000}"/>
    <cellStyle name="Normal 3 2 2" xfId="19" xr:uid="{CC93CF30-05BB-436D-B813-2CF1F04D42A4}"/>
    <cellStyle name="Normal 4" xfId="7" xr:uid="{00000000-0005-0000-0000-000008000000}"/>
    <cellStyle name="Normal 4 2" xfId="17" xr:uid="{7050B034-8CEA-4379-A319-472BB0D9F3C8}"/>
    <cellStyle name="Normal 5" xfId="10" xr:uid="{00000000-0005-0000-0000-000009000000}"/>
    <cellStyle name="Normal 5 2" xfId="20" xr:uid="{7251CCDB-9F69-445F-BC55-394AE5E5151B}"/>
    <cellStyle name="Normal 6" xfId="12" xr:uid="{3DDD0BE0-8562-48CB-9C61-FEC6C99F30DB}"/>
    <cellStyle name="Normal 7" xfId="22" xr:uid="{1E448604-58DC-42BB-8E78-81B04FC5F08C}"/>
    <cellStyle name="Normal 8" xfId="24" xr:uid="{FD17CB2B-EF00-4C18-BECA-3BE0EF99B982}"/>
    <cellStyle name="Percent" xfId="5" builtinId="5"/>
    <cellStyle name="Percent 2" xfId="8" xr:uid="{00000000-0005-0000-0000-00000B000000}"/>
    <cellStyle name="Percent 2 2" xfId="18" xr:uid="{1D72B66D-BD20-43B6-AD26-CEC3DB526B73}"/>
    <cellStyle name="Percent 3" xfId="11" xr:uid="{00000000-0005-0000-0000-00000C000000}"/>
    <cellStyle name="Percent 3 2" xfId="21" xr:uid="{7DF51A2D-6C71-488D-AA38-2B5473776600}"/>
    <cellStyle name="Percent 4" xfId="13" xr:uid="{E2E4409C-DB47-40E7-8F3C-27C6E94EE3F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1685925</xdr:colOff>
      <xdr:row>6</xdr:row>
      <xdr:rowOff>85725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859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1557618</xdr:colOff>
      <xdr:row>7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57618" cy="1457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1554443</xdr:colOff>
      <xdr:row>8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A51B3B-4CF3-4A4C-8CBA-C8D69A3CBDC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57618" cy="16040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cedu.sharepoint.com/Users/cchow2/Desktop/Copy%20of%20Start%20Up%20103261840%202018%20Carl%20Perkins%20Grant%20Budget%20Load_RPM%20Draft%201_CC0712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Y18 Fringe Benefits"/>
      <sheetName val="Sample of Worksheets Required"/>
      <sheetName val="FY18 PERKIN IV Start Up Check"/>
      <sheetName val="DA,KK,MX &amp; OH ONLY Class 12300"/>
      <sheetName val=" FY18 PERKINS P1 - Class 12310"/>
      <sheetName val=" FY18 PERKINS P2 - Class 12125"/>
      <sheetName val=" FY18 PERKINS P3 - Class 12121"/>
      <sheetName val=" FY18 PERKINS P4- Class 12210"/>
      <sheetName val=" FY18 PERKINS P5- Class 12211"/>
      <sheetName val=" FY18 PERKINS P6- Class 12212"/>
      <sheetName val="Grand Total All Princip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7"/>
  <sheetViews>
    <sheetView topLeftCell="A7" zoomScale="85" zoomScaleNormal="85" zoomScalePageLayoutView="120" workbookViewId="0">
      <selection activeCell="O31" sqref="O31"/>
    </sheetView>
  </sheetViews>
  <sheetFormatPr defaultRowHeight="12.5"/>
  <cols>
    <col min="1" max="1" width="47.54296875" style="99" customWidth="1"/>
    <col min="2" max="2" width="14.54296875" style="90" customWidth="1"/>
    <col min="3" max="3" width="13.453125" customWidth="1"/>
    <col min="4" max="4" width="34.453125" hidden="1" customWidth="1"/>
    <col min="5" max="5" width="6.453125" hidden="1" customWidth="1"/>
    <col min="6" max="6" width="11.453125" style="110" customWidth="1"/>
    <col min="7" max="7" width="6.453125" customWidth="1"/>
    <col min="8" max="8" width="29.453125" customWidth="1"/>
    <col min="9" max="9" width="11" customWidth="1"/>
    <col min="10" max="10" width="17.54296875" style="1" bestFit="1" customWidth="1"/>
    <col min="11" max="11" width="3.54296875" style="1" customWidth="1"/>
    <col min="12" max="12" width="10.453125" bestFit="1" customWidth="1"/>
    <col min="13" max="13" width="11.453125" customWidth="1"/>
    <col min="15" max="15" width="10.453125" bestFit="1" customWidth="1"/>
  </cols>
  <sheetData>
    <row r="1" spans="1:14" ht="15.5">
      <c r="A1" s="327" t="s">
        <v>0</v>
      </c>
      <c r="B1" s="327"/>
      <c r="C1" s="327"/>
      <c r="D1" s="327"/>
      <c r="E1" s="327"/>
      <c r="F1" s="327"/>
      <c r="G1" s="327"/>
      <c r="H1" s="327"/>
      <c r="I1" s="327"/>
      <c r="J1" s="327"/>
      <c r="K1" s="84"/>
      <c r="L1" s="325" t="s">
        <v>1</v>
      </c>
    </row>
    <row r="2" spans="1:14">
      <c r="L2" s="325"/>
    </row>
    <row r="3" spans="1:14">
      <c r="L3" s="325"/>
    </row>
    <row r="4" spans="1:14" ht="14">
      <c r="A4" s="100" t="s">
        <v>2</v>
      </c>
      <c r="B4" s="91" t="s">
        <v>3</v>
      </c>
      <c r="C4" s="8"/>
      <c r="D4" s="8"/>
      <c r="J4"/>
      <c r="K4"/>
      <c r="L4" s="325"/>
    </row>
    <row r="5" spans="1:14" ht="14.5">
      <c r="A5" s="100" t="s">
        <v>4</v>
      </c>
      <c r="B5" s="91" t="s">
        <v>5</v>
      </c>
      <c r="C5" s="30"/>
      <c r="D5" s="30"/>
      <c r="H5" s="87"/>
      <c r="J5"/>
      <c r="K5"/>
      <c r="L5" s="325"/>
    </row>
    <row r="6" spans="1:14" ht="14">
      <c r="A6" s="100" t="s">
        <v>6</v>
      </c>
      <c r="B6" s="92" t="s">
        <v>7</v>
      </c>
      <c r="C6" s="30"/>
      <c r="D6" s="30"/>
      <c r="J6"/>
      <c r="K6"/>
      <c r="L6" s="325"/>
    </row>
    <row r="7" spans="1:14" ht="14">
      <c r="A7" s="100" t="s">
        <v>8</v>
      </c>
      <c r="B7" s="92" t="s">
        <v>9</v>
      </c>
      <c r="C7" s="8"/>
      <c r="D7" s="8"/>
      <c r="J7"/>
      <c r="K7"/>
      <c r="L7" s="325"/>
    </row>
    <row r="8" spans="1:14" ht="14">
      <c r="A8" s="100" t="s">
        <v>10</v>
      </c>
      <c r="B8" s="92" t="s">
        <v>11</v>
      </c>
      <c r="C8" s="30"/>
      <c r="D8" s="30"/>
      <c r="J8"/>
      <c r="K8"/>
      <c r="L8" s="325"/>
    </row>
    <row r="9" spans="1:14" ht="14">
      <c r="A9" s="100"/>
      <c r="B9" s="93"/>
      <c r="C9" s="9"/>
      <c r="D9" s="9"/>
      <c r="J9"/>
      <c r="K9"/>
      <c r="L9" s="325"/>
    </row>
    <row r="10" spans="1:14" ht="14">
      <c r="A10" s="100" t="s">
        <v>12</v>
      </c>
      <c r="B10" s="94" t="s">
        <v>13</v>
      </c>
      <c r="C10" s="8"/>
      <c r="D10" s="8"/>
      <c r="J10"/>
      <c r="K10"/>
      <c r="L10" s="325"/>
    </row>
    <row r="11" spans="1:14" ht="13">
      <c r="L11" s="325"/>
      <c r="N11" s="24"/>
    </row>
    <row r="12" spans="1:14">
      <c r="L12" s="325"/>
    </row>
    <row r="13" spans="1:14" ht="14">
      <c r="A13" s="101" t="s">
        <v>14</v>
      </c>
      <c r="B13" s="95">
        <v>0</v>
      </c>
      <c r="C13" s="86" t="s">
        <v>15</v>
      </c>
      <c r="L13" s="325"/>
      <c r="N13" s="23"/>
    </row>
    <row r="14" spans="1:14" ht="13">
      <c r="A14" s="120" t="s">
        <v>16</v>
      </c>
      <c r="B14" s="97"/>
      <c r="C14" s="3"/>
      <c r="D14" s="3"/>
      <c r="E14" s="3"/>
      <c r="F14" s="114"/>
      <c r="G14" s="3"/>
      <c r="H14" s="3"/>
      <c r="I14" s="3"/>
      <c r="J14" s="15"/>
      <c r="K14" s="2"/>
      <c r="L14" s="16"/>
    </row>
    <row r="15" spans="1:14">
      <c r="A15" s="104"/>
      <c r="B15" s="97"/>
      <c r="C15" s="3"/>
      <c r="D15" s="3"/>
      <c r="E15" s="121"/>
      <c r="F15" s="122" t="s">
        <v>17</v>
      </c>
      <c r="G15" s="121"/>
      <c r="H15" s="123"/>
      <c r="I15" s="3"/>
      <c r="J15" s="15"/>
      <c r="K15" s="2"/>
      <c r="L15" s="16"/>
    </row>
    <row r="16" spans="1:14">
      <c r="A16" s="124" t="s">
        <v>18</v>
      </c>
      <c r="B16" s="125" t="s">
        <v>19</v>
      </c>
      <c r="C16" s="123"/>
      <c r="D16" s="123"/>
      <c r="E16" s="123"/>
      <c r="F16" s="122" t="s">
        <v>20</v>
      </c>
      <c r="G16" s="123"/>
      <c r="H16" s="123"/>
      <c r="I16" s="126"/>
      <c r="J16" s="127" t="s">
        <v>21</v>
      </c>
      <c r="K16" s="4"/>
      <c r="L16" s="16"/>
    </row>
    <row r="17" spans="1:12">
      <c r="A17" s="12" t="s">
        <v>22</v>
      </c>
      <c r="B17" s="96">
        <v>511000</v>
      </c>
      <c r="C17" s="20"/>
      <c r="D17" s="20"/>
      <c r="E17" s="20"/>
      <c r="F17" s="111">
        <v>20000</v>
      </c>
      <c r="G17" s="20"/>
      <c r="H17" s="20"/>
      <c r="I17" s="13"/>
      <c r="J17" s="35">
        <v>90000</v>
      </c>
      <c r="K17" s="4"/>
      <c r="L17" s="16"/>
    </row>
    <row r="18" spans="1:12">
      <c r="A18" s="12" t="s">
        <v>23</v>
      </c>
      <c r="B18" s="96">
        <v>512000</v>
      </c>
      <c r="C18" s="20"/>
      <c r="D18" s="20"/>
      <c r="E18" s="20"/>
      <c r="F18" s="111">
        <v>20000</v>
      </c>
      <c r="G18" s="20"/>
      <c r="H18" s="20"/>
      <c r="I18" s="13"/>
      <c r="J18" s="35">
        <v>75000</v>
      </c>
      <c r="K18" s="4"/>
      <c r="L18" s="16"/>
    </row>
    <row r="19" spans="1:12">
      <c r="A19" s="12" t="s">
        <v>24</v>
      </c>
      <c r="B19" s="96">
        <v>516000</v>
      </c>
      <c r="C19" s="20"/>
      <c r="D19" s="20"/>
      <c r="E19" s="20"/>
      <c r="F19" s="111">
        <v>20000</v>
      </c>
      <c r="G19" s="20"/>
      <c r="H19" s="20"/>
      <c r="I19" s="13"/>
      <c r="J19" s="35">
        <v>35000</v>
      </c>
      <c r="K19" s="4"/>
      <c r="L19" s="16"/>
    </row>
    <row r="20" spans="1:12">
      <c r="A20" s="12" t="s">
        <v>25</v>
      </c>
      <c r="B20" s="96">
        <v>513000</v>
      </c>
      <c r="C20" s="20"/>
      <c r="D20" s="20"/>
      <c r="E20" s="20"/>
      <c r="F20" s="111">
        <v>20000</v>
      </c>
      <c r="G20" s="20"/>
      <c r="H20" s="20"/>
      <c r="I20" s="13"/>
      <c r="J20" s="35">
        <v>10000</v>
      </c>
      <c r="K20" s="4"/>
      <c r="L20" s="16"/>
    </row>
    <row r="21" spans="1:12" ht="37.5">
      <c r="A21" s="12" t="s">
        <v>26</v>
      </c>
      <c r="B21" s="96">
        <v>512000</v>
      </c>
      <c r="C21" s="21"/>
      <c r="D21" s="21"/>
      <c r="E21" s="21"/>
      <c r="F21" s="111">
        <v>20000</v>
      </c>
      <c r="G21" s="21"/>
      <c r="H21" s="21"/>
      <c r="I21" s="21"/>
      <c r="J21" s="89">
        <v>60000</v>
      </c>
      <c r="K21" s="2"/>
      <c r="L21" s="16"/>
    </row>
    <row r="22" spans="1:12" ht="13">
      <c r="A22" s="326" t="s">
        <v>27</v>
      </c>
      <c r="B22" s="326"/>
      <c r="C22" s="326"/>
      <c r="D22" s="326"/>
      <c r="E22" s="326"/>
      <c r="F22" s="326"/>
      <c r="G22" s="326"/>
      <c r="H22" s="326"/>
      <c r="I22" s="326"/>
      <c r="J22" s="109">
        <f>SUM(J17:J21)</f>
        <v>270000</v>
      </c>
      <c r="K22" s="2"/>
      <c r="L22" s="16"/>
    </row>
    <row r="23" spans="1:12" ht="13">
      <c r="A23" s="128"/>
      <c r="B23" s="107"/>
      <c r="C23" s="107"/>
      <c r="D23" s="107"/>
      <c r="E23" s="107"/>
      <c r="F23" s="113"/>
      <c r="G23" s="107"/>
      <c r="H23" s="107"/>
      <c r="I23" s="107"/>
      <c r="J23" s="15"/>
      <c r="K23" s="2"/>
      <c r="L23" s="16"/>
    </row>
    <row r="24" spans="1:12" ht="13">
      <c r="A24" s="129" t="s">
        <v>28</v>
      </c>
      <c r="B24" s="3"/>
      <c r="C24" s="3"/>
      <c r="D24" s="3"/>
      <c r="E24" s="3"/>
      <c r="F24" s="114"/>
      <c r="G24" s="3"/>
      <c r="H24" s="3"/>
      <c r="I24" s="121" t="s">
        <v>29</v>
      </c>
      <c r="J24" s="15"/>
      <c r="K24" s="2"/>
      <c r="L24" s="16"/>
    </row>
    <row r="25" spans="1:12">
      <c r="A25" s="130"/>
      <c r="B25" s="3"/>
      <c r="C25" s="3"/>
      <c r="D25" s="3"/>
      <c r="E25" s="121"/>
      <c r="F25" s="122" t="s">
        <v>17</v>
      </c>
      <c r="G25" s="123"/>
      <c r="H25" s="123" t="s">
        <v>30</v>
      </c>
      <c r="I25" s="3" t="s">
        <v>31</v>
      </c>
      <c r="J25" s="131" t="s">
        <v>29</v>
      </c>
      <c r="K25" s="2"/>
      <c r="L25" s="16"/>
    </row>
    <row r="26" spans="1:12">
      <c r="A26" s="130"/>
      <c r="B26" s="123" t="s">
        <v>19</v>
      </c>
      <c r="C26" s="123" t="s">
        <v>32</v>
      </c>
      <c r="D26" s="123" t="s">
        <v>33</v>
      </c>
      <c r="E26" s="123" t="s">
        <v>34</v>
      </c>
      <c r="F26" s="122" t="s">
        <v>20</v>
      </c>
      <c r="G26" s="123"/>
      <c r="H26" s="123" t="s">
        <v>35</v>
      </c>
      <c r="I26" s="123" t="s">
        <v>36</v>
      </c>
      <c r="J26" s="127" t="s">
        <v>21</v>
      </c>
      <c r="K26" s="2"/>
      <c r="L26" s="16"/>
    </row>
    <row r="27" spans="1:12">
      <c r="A27" s="130" t="s">
        <v>37</v>
      </c>
      <c r="B27" s="97">
        <v>521000</v>
      </c>
      <c r="C27" s="14">
        <v>1048738</v>
      </c>
      <c r="D27" s="13" t="s">
        <v>38</v>
      </c>
      <c r="E27" s="21" t="s">
        <v>39</v>
      </c>
      <c r="F27" s="111">
        <v>20000</v>
      </c>
      <c r="G27" s="14"/>
      <c r="H27" s="14">
        <v>90000</v>
      </c>
      <c r="I27" s="14"/>
      <c r="J27" s="31">
        <f>H27*L27</f>
        <v>30618</v>
      </c>
      <c r="K27" s="2"/>
      <c r="L27" s="16">
        <v>0.3402</v>
      </c>
    </row>
    <row r="28" spans="1:12">
      <c r="A28" s="130" t="s">
        <v>40</v>
      </c>
      <c r="B28" s="97">
        <v>521000</v>
      </c>
      <c r="C28" s="14"/>
      <c r="D28" s="13" t="s">
        <v>41</v>
      </c>
      <c r="E28" s="21" t="s">
        <v>39</v>
      </c>
      <c r="F28" s="111">
        <v>20000</v>
      </c>
      <c r="G28" s="14"/>
      <c r="H28" s="14">
        <v>75000</v>
      </c>
      <c r="I28" s="14"/>
      <c r="J28" s="31">
        <f t="shared" ref="J28:J35" si="0">H28*L28</f>
        <v>25515</v>
      </c>
      <c r="K28" s="2"/>
      <c r="L28" s="16">
        <v>0.3402</v>
      </c>
    </row>
    <row r="29" spans="1:12">
      <c r="A29" s="130" t="s">
        <v>42</v>
      </c>
      <c r="B29" s="97">
        <v>521000</v>
      </c>
      <c r="C29" s="14"/>
      <c r="D29" s="13" t="s">
        <v>24</v>
      </c>
      <c r="E29" s="21" t="s">
        <v>39</v>
      </c>
      <c r="F29" s="111">
        <v>20000</v>
      </c>
      <c r="G29" s="14"/>
      <c r="H29" s="14">
        <v>35000</v>
      </c>
      <c r="I29" s="14"/>
      <c r="J29" s="31">
        <f t="shared" si="0"/>
        <v>11907</v>
      </c>
      <c r="K29" s="2"/>
      <c r="L29" s="16">
        <v>0.3402</v>
      </c>
    </row>
    <row r="30" spans="1:12">
      <c r="A30" s="130" t="s">
        <v>43</v>
      </c>
      <c r="B30" s="3">
        <v>522000</v>
      </c>
      <c r="C30" s="14">
        <v>1048738</v>
      </c>
      <c r="D30" s="13" t="s">
        <v>38</v>
      </c>
      <c r="E30" s="21" t="s">
        <v>39</v>
      </c>
      <c r="F30" s="111">
        <v>20000</v>
      </c>
      <c r="G30" s="14"/>
      <c r="H30" s="14">
        <v>90000</v>
      </c>
      <c r="I30" s="14"/>
      <c r="J30" s="31">
        <f t="shared" si="0"/>
        <v>234</v>
      </c>
      <c r="K30" s="2"/>
      <c r="L30" s="16">
        <v>2.5999999999999999E-3</v>
      </c>
    </row>
    <row r="31" spans="1:12">
      <c r="A31" s="130" t="s">
        <v>44</v>
      </c>
      <c r="B31" s="3">
        <v>522000</v>
      </c>
      <c r="C31" s="20"/>
      <c r="D31" s="13" t="s">
        <v>41</v>
      </c>
      <c r="E31" s="21" t="s">
        <v>39</v>
      </c>
      <c r="F31" s="111">
        <v>20000</v>
      </c>
      <c r="G31" s="96"/>
      <c r="H31" s="14">
        <v>75000</v>
      </c>
      <c r="I31" s="96"/>
      <c r="J31" s="31">
        <f t="shared" si="0"/>
        <v>195</v>
      </c>
      <c r="K31" s="2"/>
      <c r="L31" s="16">
        <v>2.5999999999999999E-3</v>
      </c>
    </row>
    <row r="32" spans="1:12">
      <c r="A32" s="130" t="s">
        <v>45</v>
      </c>
      <c r="B32" s="3">
        <v>522000</v>
      </c>
      <c r="C32" s="20"/>
      <c r="D32" s="13" t="s">
        <v>24</v>
      </c>
      <c r="E32" s="21" t="s">
        <v>39</v>
      </c>
      <c r="F32" s="111">
        <v>20000</v>
      </c>
      <c r="G32" s="96"/>
      <c r="H32" s="14">
        <v>35000</v>
      </c>
      <c r="I32" s="96"/>
      <c r="J32" s="31">
        <f t="shared" si="0"/>
        <v>91</v>
      </c>
      <c r="K32" s="2"/>
      <c r="L32" s="16">
        <v>2.5999999999999999E-3</v>
      </c>
    </row>
    <row r="33" spans="1:14">
      <c r="A33" s="130" t="s">
        <v>46</v>
      </c>
      <c r="B33" s="96">
        <v>524000</v>
      </c>
      <c r="C33" s="20">
        <v>1048738</v>
      </c>
      <c r="D33" s="13" t="s">
        <v>38</v>
      </c>
      <c r="E33" s="21" t="s">
        <v>39</v>
      </c>
      <c r="F33" s="111">
        <v>20000</v>
      </c>
      <c r="G33" s="96"/>
      <c r="H33" s="14">
        <v>90000</v>
      </c>
      <c r="I33" s="96"/>
      <c r="J33" s="31">
        <f t="shared" si="0"/>
        <v>459.00000000000006</v>
      </c>
      <c r="K33" s="2"/>
      <c r="L33" s="16">
        <v>5.1000000000000004E-3</v>
      </c>
    </row>
    <row r="34" spans="1:14">
      <c r="A34" s="130" t="s">
        <v>47</v>
      </c>
      <c r="B34" s="96">
        <v>524000</v>
      </c>
      <c r="C34" s="96"/>
      <c r="D34" s="13" t="s">
        <v>41</v>
      </c>
      <c r="E34" s="21" t="s">
        <v>39</v>
      </c>
      <c r="F34" s="111">
        <v>20000</v>
      </c>
      <c r="G34" s="96"/>
      <c r="H34" s="14">
        <v>75000</v>
      </c>
      <c r="I34" s="96"/>
      <c r="J34" s="31">
        <f t="shared" si="0"/>
        <v>382.5</v>
      </c>
      <c r="K34" s="2"/>
      <c r="L34" s="16">
        <v>5.1000000000000004E-3</v>
      </c>
    </row>
    <row r="35" spans="1:14">
      <c r="A35" s="130" t="s">
        <v>48</v>
      </c>
      <c r="B35" s="96">
        <v>524000</v>
      </c>
      <c r="C35" s="96"/>
      <c r="D35" s="13" t="s">
        <v>24</v>
      </c>
      <c r="E35" s="21" t="s">
        <v>39</v>
      </c>
      <c r="F35" s="111">
        <v>20000</v>
      </c>
      <c r="G35" s="96"/>
      <c r="H35" s="14">
        <v>35000</v>
      </c>
      <c r="I35" s="96"/>
      <c r="J35" s="31">
        <f t="shared" si="0"/>
        <v>178.5</v>
      </c>
      <c r="K35" s="2"/>
      <c r="L35" s="16">
        <v>5.1000000000000004E-3</v>
      </c>
    </row>
    <row r="36" spans="1:14" ht="12.65" customHeight="1">
      <c r="A36" s="326" t="s">
        <v>27</v>
      </c>
      <c r="B36" s="326"/>
      <c r="C36" s="326"/>
      <c r="D36" s="326"/>
      <c r="E36" s="326"/>
      <c r="F36" s="326"/>
      <c r="G36" s="326"/>
      <c r="H36" s="326"/>
      <c r="I36" s="326"/>
      <c r="J36" s="109">
        <f>SUM(J27:J35)</f>
        <v>69580</v>
      </c>
      <c r="K36" s="2"/>
      <c r="L36" s="16"/>
    </row>
    <row r="37" spans="1:14" ht="13">
      <c r="A37" s="132"/>
      <c r="B37" s="133"/>
      <c r="C37" s="133"/>
      <c r="D37" s="133"/>
      <c r="E37" s="133"/>
      <c r="F37" s="134"/>
      <c r="G37" s="133"/>
      <c r="H37" s="133"/>
      <c r="I37" s="133"/>
      <c r="J37" s="135"/>
      <c r="K37" s="2"/>
      <c r="L37" s="16"/>
    </row>
    <row r="38" spans="1:14" ht="13">
      <c r="A38" s="120" t="s">
        <v>49</v>
      </c>
      <c r="B38" s="97"/>
      <c r="C38" s="3"/>
      <c r="D38" s="3"/>
      <c r="E38" s="3"/>
      <c r="F38" s="114"/>
      <c r="G38" s="3"/>
      <c r="H38" s="3"/>
      <c r="I38" s="121"/>
      <c r="J38" s="15"/>
      <c r="K38" s="2"/>
      <c r="L38" s="16"/>
    </row>
    <row r="39" spans="1:14">
      <c r="A39" s="104"/>
      <c r="B39" s="97"/>
      <c r="C39" s="3"/>
      <c r="D39" s="3"/>
      <c r="E39" s="121"/>
      <c r="F39" s="122" t="s">
        <v>17</v>
      </c>
      <c r="G39" s="123"/>
      <c r="H39" s="123"/>
      <c r="I39" s="3"/>
      <c r="J39" s="131" t="s">
        <v>29</v>
      </c>
      <c r="K39" s="4"/>
      <c r="L39" s="16"/>
    </row>
    <row r="40" spans="1:14">
      <c r="A40" s="124" t="s">
        <v>18</v>
      </c>
      <c r="B40" s="125" t="s">
        <v>19</v>
      </c>
      <c r="C40" s="123"/>
      <c r="D40" s="123"/>
      <c r="E40" s="123"/>
      <c r="F40" s="122" t="s">
        <v>20</v>
      </c>
      <c r="G40" s="123"/>
      <c r="H40" s="123"/>
      <c r="I40" s="123"/>
      <c r="J40" s="127" t="s">
        <v>21</v>
      </c>
      <c r="K40" s="4"/>
      <c r="L40" s="16"/>
    </row>
    <row r="41" spans="1:14">
      <c r="A41" s="12" t="s">
        <v>50</v>
      </c>
      <c r="B41" s="96">
        <v>549000</v>
      </c>
      <c r="C41" s="3"/>
      <c r="D41" s="13"/>
      <c r="E41" s="20"/>
      <c r="F41" s="112">
        <v>20000</v>
      </c>
      <c r="G41" s="3"/>
      <c r="H41" s="33"/>
      <c r="I41" s="34"/>
      <c r="J41" s="35">
        <v>8553.11</v>
      </c>
      <c r="K41" s="4"/>
      <c r="L41" s="16"/>
    </row>
    <row r="42" spans="1:14">
      <c r="A42" s="12" t="s">
        <v>51</v>
      </c>
      <c r="B42" s="96">
        <v>549000</v>
      </c>
      <c r="C42" s="3"/>
      <c r="D42" s="13"/>
      <c r="E42" s="20"/>
      <c r="F42" s="112">
        <v>20000</v>
      </c>
      <c r="G42" s="3"/>
      <c r="H42" s="33"/>
      <c r="I42" s="34"/>
      <c r="J42" s="35">
        <v>2895.03</v>
      </c>
      <c r="L42" s="32"/>
    </row>
    <row r="43" spans="1:14">
      <c r="A43" s="12" t="s">
        <v>52</v>
      </c>
      <c r="B43" s="97">
        <v>549000</v>
      </c>
      <c r="C43" s="14"/>
      <c r="D43" s="14"/>
      <c r="E43" s="14"/>
      <c r="F43" s="112">
        <v>20000</v>
      </c>
      <c r="G43" s="14"/>
      <c r="H43" s="14"/>
      <c r="I43" s="14"/>
      <c r="J43" s="89">
        <v>1418.85</v>
      </c>
      <c r="K43" s="4"/>
      <c r="L43" s="16"/>
    </row>
    <row r="44" spans="1:14">
      <c r="A44" s="12" t="s">
        <v>53</v>
      </c>
      <c r="B44" s="97">
        <v>541000</v>
      </c>
      <c r="C44" s="14"/>
      <c r="D44" s="14"/>
      <c r="E44" s="14"/>
      <c r="F44" s="112">
        <v>20000</v>
      </c>
      <c r="G44" s="14"/>
      <c r="H44" s="14"/>
      <c r="I44" s="14"/>
      <c r="J44" s="89">
        <v>1249.75</v>
      </c>
      <c r="K44" s="4"/>
      <c r="L44" s="16"/>
    </row>
    <row r="45" spans="1:14">
      <c r="A45" s="12" t="s">
        <v>54</v>
      </c>
      <c r="B45" s="96">
        <v>549000</v>
      </c>
      <c r="C45" s="3"/>
      <c r="D45" s="13"/>
      <c r="E45" s="20"/>
      <c r="F45" s="112">
        <v>20000</v>
      </c>
      <c r="G45" s="3"/>
      <c r="H45" s="33"/>
      <c r="I45" s="34"/>
      <c r="J45" s="35">
        <v>4584.38</v>
      </c>
      <c r="K45" s="4"/>
      <c r="L45" s="16"/>
    </row>
    <row r="46" spans="1:14" ht="14.5">
      <c r="A46" s="137" t="s">
        <v>55</v>
      </c>
      <c r="B46" s="96">
        <v>541000</v>
      </c>
      <c r="C46" s="3"/>
      <c r="D46" s="13"/>
      <c r="E46" s="20"/>
      <c r="F46" s="112">
        <v>20000</v>
      </c>
      <c r="G46" s="3"/>
      <c r="H46" s="33"/>
      <c r="I46" s="34"/>
      <c r="J46" s="140">
        <v>32925</v>
      </c>
      <c r="L46" s="32"/>
      <c r="N46" s="142" t="s">
        <v>56</v>
      </c>
    </row>
    <row r="47" spans="1:14">
      <c r="A47" s="137" t="s">
        <v>57</v>
      </c>
      <c r="B47" s="97">
        <v>534000</v>
      </c>
      <c r="C47" s="14"/>
      <c r="D47" s="13"/>
      <c r="E47" s="14"/>
      <c r="F47" s="112">
        <v>20000</v>
      </c>
      <c r="G47" s="14"/>
      <c r="H47" s="14"/>
      <c r="I47" s="14"/>
      <c r="J47" s="136">
        <v>5470</v>
      </c>
      <c r="L47" s="16"/>
    </row>
    <row r="48" spans="1:14" ht="25">
      <c r="A48" s="137" t="s">
        <v>58</v>
      </c>
      <c r="B48" s="97">
        <v>544000</v>
      </c>
      <c r="C48" s="14"/>
      <c r="D48" s="13"/>
      <c r="E48" s="14"/>
      <c r="F48" s="112">
        <v>20000</v>
      </c>
      <c r="G48" s="14"/>
      <c r="H48" s="14"/>
      <c r="I48" s="14"/>
      <c r="J48" s="136">
        <v>9829.6</v>
      </c>
      <c r="K48" s="4"/>
      <c r="L48" s="16"/>
    </row>
    <row r="49" spans="1:15">
      <c r="A49" s="137" t="s">
        <v>59</v>
      </c>
      <c r="B49" s="97">
        <v>534000</v>
      </c>
      <c r="C49" s="3"/>
      <c r="D49" s="3"/>
      <c r="E49" s="3"/>
      <c r="F49" s="112">
        <v>20000</v>
      </c>
      <c r="G49" s="3"/>
      <c r="H49" s="3"/>
      <c r="I49" s="3"/>
      <c r="J49" s="136">
        <v>1928</v>
      </c>
      <c r="L49" s="16"/>
    </row>
    <row r="50" spans="1:15" ht="25">
      <c r="A50" s="137" t="s">
        <v>60</v>
      </c>
      <c r="B50" s="97">
        <v>534000</v>
      </c>
      <c r="C50" s="3"/>
      <c r="D50" s="3"/>
      <c r="E50" s="3"/>
      <c r="F50" s="112">
        <v>20000</v>
      </c>
      <c r="G50" s="3"/>
      <c r="H50" s="3"/>
      <c r="I50" s="3"/>
      <c r="J50" s="136">
        <v>2443</v>
      </c>
      <c r="K50" s="4"/>
      <c r="L50" s="16"/>
    </row>
    <row r="51" spans="1:15" ht="13">
      <c r="A51" s="326" t="s">
        <v>27</v>
      </c>
      <c r="B51" s="326"/>
      <c r="C51" s="326"/>
      <c r="D51" s="326"/>
      <c r="E51" s="326"/>
      <c r="F51" s="326"/>
      <c r="G51" s="326"/>
      <c r="H51" s="326"/>
      <c r="I51" s="326"/>
      <c r="J51" s="109">
        <f>SUM(J41:J50)</f>
        <v>71296.72</v>
      </c>
      <c r="K51" s="4"/>
      <c r="L51" s="16"/>
    </row>
    <row r="52" spans="1:15" ht="13">
      <c r="A52" s="128"/>
      <c r="B52" s="107"/>
      <c r="C52" s="107"/>
      <c r="D52" s="107"/>
      <c r="E52" s="107"/>
      <c r="F52" s="113"/>
      <c r="G52" s="107"/>
      <c r="H52" s="107"/>
      <c r="I52" s="107"/>
      <c r="J52" s="136"/>
      <c r="K52" s="2"/>
      <c r="L52" s="16"/>
    </row>
    <row r="53" spans="1:15" ht="13">
      <c r="A53" s="120" t="s">
        <v>61</v>
      </c>
      <c r="B53" s="97"/>
      <c r="C53" s="3"/>
      <c r="D53" s="3"/>
      <c r="E53" s="3"/>
      <c r="F53" s="114"/>
      <c r="G53" s="3"/>
      <c r="H53" s="3"/>
      <c r="I53" s="3"/>
      <c r="J53" s="15"/>
      <c r="K53" s="4"/>
      <c r="L53" s="16"/>
    </row>
    <row r="54" spans="1:15">
      <c r="A54" s="104"/>
      <c r="B54" s="97"/>
      <c r="C54" s="3"/>
      <c r="D54" s="3"/>
      <c r="E54" s="121"/>
      <c r="F54" s="122" t="s">
        <v>17</v>
      </c>
      <c r="G54" s="121"/>
      <c r="H54" s="123"/>
      <c r="I54" s="3"/>
      <c r="J54" s="15"/>
      <c r="K54" s="4"/>
      <c r="L54" s="16"/>
    </row>
    <row r="55" spans="1:15">
      <c r="A55" s="124" t="s">
        <v>18</v>
      </c>
      <c r="B55" s="125" t="s">
        <v>19</v>
      </c>
      <c r="C55" s="123"/>
      <c r="D55" s="123"/>
      <c r="E55" s="123"/>
      <c r="F55" s="122" t="s">
        <v>20</v>
      </c>
      <c r="G55" s="123"/>
      <c r="H55" s="123"/>
      <c r="I55" s="126"/>
      <c r="J55" s="127" t="s">
        <v>21</v>
      </c>
      <c r="K55" s="4"/>
      <c r="L55" s="16"/>
    </row>
    <row r="56" spans="1:15">
      <c r="A56" s="137" t="s">
        <v>62</v>
      </c>
      <c r="B56" s="96">
        <v>547000</v>
      </c>
      <c r="C56" s="123"/>
      <c r="D56" s="123"/>
      <c r="E56" s="123"/>
      <c r="F56" s="111">
        <v>20000</v>
      </c>
      <c r="G56" s="123"/>
      <c r="H56" s="123"/>
      <c r="I56" s="126"/>
      <c r="J56" s="35">
        <v>3500</v>
      </c>
      <c r="K56" s="4"/>
      <c r="L56" s="16"/>
    </row>
    <row r="57" spans="1:15" ht="25">
      <c r="A57" s="138" t="s">
        <v>63</v>
      </c>
      <c r="B57" s="96">
        <v>541000</v>
      </c>
      <c r="C57" s="123"/>
      <c r="D57" s="123"/>
      <c r="E57" s="123"/>
      <c r="F57" s="111">
        <v>20000</v>
      </c>
      <c r="G57" s="123"/>
      <c r="H57" s="123"/>
      <c r="I57" s="126"/>
      <c r="J57" s="35">
        <v>5144.45</v>
      </c>
      <c r="L57" s="32"/>
    </row>
    <row r="58" spans="1:15" ht="25">
      <c r="A58" s="138" t="s">
        <v>64</v>
      </c>
      <c r="B58" s="96">
        <v>549000</v>
      </c>
      <c r="C58" s="14"/>
      <c r="D58" s="14"/>
      <c r="E58" s="14"/>
      <c r="F58" s="112">
        <v>20000</v>
      </c>
      <c r="G58" s="14"/>
      <c r="H58" s="14"/>
      <c r="I58" s="14"/>
      <c r="J58" s="15">
        <v>1949.55</v>
      </c>
      <c r="K58" s="4"/>
      <c r="L58" s="16"/>
    </row>
    <row r="59" spans="1:15" ht="25">
      <c r="A59" s="138" t="s">
        <v>65</v>
      </c>
      <c r="B59" s="96">
        <v>541000</v>
      </c>
      <c r="C59" s="123"/>
      <c r="D59" s="123"/>
      <c r="E59" s="123"/>
      <c r="F59" s="111">
        <v>20000</v>
      </c>
      <c r="G59" s="123"/>
      <c r="H59" s="123"/>
      <c r="I59" s="126"/>
      <c r="J59" s="35">
        <v>1357.65</v>
      </c>
      <c r="L59" s="32"/>
      <c r="O59" s="10"/>
    </row>
    <row r="60" spans="1:15" ht="25">
      <c r="A60" s="138" t="s">
        <v>66</v>
      </c>
      <c r="B60" s="96">
        <v>549000</v>
      </c>
      <c r="C60" s="123"/>
      <c r="D60" s="123"/>
      <c r="E60" s="123"/>
      <c r="F60" s="111">
        <v>20000</v>
      </c>
      <c r="G60" s="123"/>
      <c r="H60" s="123"/>
      <c r="I60" s="126"/>
      <c r="J60" s="35">
        <v>259.89</v>
      </c>
      <c r="L60" s="32"/>
    </row>
    <row r="61" spans="1:15" ht="25">
      <c r="A61" s="138" t="s">
        <v>67</v>
      </c>
      <c r="B61" s="96">
        <v>541000</v>
      </c>
      <c r="C61" s="14"/>
      <c r="D61" s="14"/>
      <c r="E61" s="14"/>
      <c r="F61" s="112">
        <v>20000</v>
      </c>
      <c r="G61" s="14"/>
      <c r="H61" s="14"/>
      <c r="I61" s="14"/>
      <c r="J61" s="15">
        <f>133.21*4</f>
        <v>532.84</v>
      </c>
      <c r="L61" s="32"/>
    </row>
    <row r="62" spans="1:15" ht="25">
      <c r="A62" s="139" t="s">
        <v>68</v>
      </c>
      <c r="B62" s="96">
        <v>549000</v>
      </c>
      <c r="C62" s="14"/>
      <c r="D62" s="14"/>
      <c r="E62" s="14"/>
      <c r="F62" s="112">
        <v>20000</v>
      </c>
      <c r="G62" s="14"/>
      <c r="H62" s="14"/>
      <c r="I62" s="14"/>
      <c r="J62" s="31">
        <f>SUM(649.85*3)</f>
        <v>1949.5500000000002</v>
      </c>
      <c r="L62" s="32"/>
    </row>
    <row r="63" spans="1:15" ht="25">
      <c r="A63" s="137" t="s">
        <v>69</v>
      </c>
      <c r="B63" s="96">
        <v>541000</v>
      </c>
      <c r="C63" s="123"/>
      <c r="D63" s="123"/>
      <c r="E63" s="123"/>
      <c r="F63" s="111">
        <v>20000</v>
      </c>
      <c r="G63" s="123"/>
      <c r="H63" s="123"/>
      <c r="I63" s="126"/>
      <c r="J63" s="35">
        <v>5144.68</v>
      </c>
      <c r="L63" s="32"/>
    </row>
    <row r="64" spans="1:15" ht="25">
      <c r="A64" s="137" t="s">
        <v>70</v>
      </c>
      <c r="B64" s="97">
        <v>544000</v>
      </c>
      <c r="C64" s="3"/>
      <c r="D64" s="3"/>
      <c r="E64" s="3"/>
      <c r="F64" s="114"/>
      <c r="G64" s="3"/>
      <c r="H64" s="3"/>
      <c r="I64" s="3"/>
      <c r="J64" s="136">
        <v>155.4</v>
      </c>
      <c r="K64" s="4"/>
      <c r="L64" s="16"/>
      <c r="M64" s="10">
        <f>SUM(J80-45061.15)</f>
        <v>0</v>
      </c>
    </row>
    <row r="65" spans="1:12">
      <c r="A65" s="138" t="s">
        <v>71</v>
      </c>
      <c r="B65" s="96">
        <v>541000</v>
      </c>
      <c r="C65" s="123"/>
      <c r="D65" s="123"/>
      <c r="E65" s="123"/>
      <c r="F65" s="111">
        <v>20000</v>
      </c>
      <c r="G65" s="123"/>
      <c r="H65" s="123"/>
      <c r="I65" s="126"/>
      <c r="J65" s="35">
        <v>1349.55</v>
      </c>
      <c r="K65" s="2"/>
      <c r="L65" s="16"/>
    </row>
    <row r="66" spans="1:12" ht="25">
      <c r="A66" s="137" t="s">
        <v>72</v>
      </c>
      <c r="B66" s="96">
        <v>541000</v>
      </c>
      <c r="C66" s="123"/>
      <c r="D66" s="123"/>
      <c r="E66" s="123"/>
      <c r="F66" s="111">
        <v>20000</v>
      </c>
      <c r="G66" s="123"/>
      <c r="H66" s="123"/>
      <c r="I66" s="126"/>
      <c r="J66" s="35">
        <v>132.27000000000001</v>
      </c>
      <c r="K66" s="2"/>
      <c r="L66" s="16"/>
    </row>
    <row r="67" spans="1:12" ht="25">
      <c r="A67" s="138" t="s">
        <v>73</v>
      </c>
      <c r="B67" s="96">
        <v>546000</v>
      </c>
      <c r="C67" s="123"/>
      <c r="D67" s="123"/>
      <c r="E67" s="123"/>
      <c r="F67" s="111">
        <v>20000</v>
      </c>
      <c r="G67" s="123"/>
      <c r="H67" s="123"/>
      <c r="I67" s="126"/>
      <c r="J67" s="35">
        <v>300</v>
      </c>
      <c r="L67" s="16"/>
    </row>
    <row r="68" spans="1:12">
      <c r="A68" s="137" t="s">
        <v>74</v>
      </c>
      <c r="B68" s="96">
        <v>541000</v>
      </c>
      <c r="C68" s="123"/>
      <c r="D68" s="123"/>
      <c r="E68" s="123"/>
      <c r="F68" s="111">
        <v>20000</v>
      </c>
      <c r="G68" s="123"/>
      <c r="H68" s="123"/>
      <c r="I68" s="126"/>
      <c r="J68" s="35">
        <v>5280</v>
      </c>
      <c r="L68" s="16"/>
    </row>
    <row r="69" spans="1:12">
      <c r="A69" s="138" t="s">
        <v>75</v>
      </c>
      <c r="B69" s="96">
        <v>541000</v>
      </c>
      <c r="C69" s="123"/>
      <c r="D69" s="123"/>
      <c r="E69" s="123"/>
      <c r="F69" s="111">
        <v>20000</v>
      </c>
      <c r="G69" s="123"/>
      <c r="H69" s="123"/>
      <c r="I69" s="126"/>
      <c r="J69" s="35">
        <v>3000</v>
      </c>
      <c r="L69" s="16"/>
    </row>
    <row r="70" spans="1:12" ht="25">
      <c r="A70" s="137" t="s">
        <v>76</v>
      </c>
      <c r="B70" s="96">
        <v>541000</v>
      </c>
      <c r="C70" s="123"/>
      <c r="D70" s="123"/>
      <c r="E70" s="123"/>
      <c r="F70" s="111">
        <v>20000</v>
      </c>
      <c r="G70" s="123"/>
      <c r="H70" s="123"/>
      <c r="I70" s="126"/>
      <c r="J70" s="140">
        <v>834.97</v>
      </c>
      <c r="L70" s="32"/>
    </row>
    <row r="71" spans="1:12" ht="25">
      <c r="A71" s="137" t="s">
        <v>77</v>
      </c>
      <c r="B71" s="96">
        <v>541000</v>
      </c>
      <c r="C71" s="14"/>
      <c r="D71" s="14"/>
      <c r="E71" s="14"/>
      <c r="F71" s="112">
        <v>20000</v>
      </c>
      <c r="G71" s="14"/>
      <c r="H71" s="14"/>
      <c r="I71" s="14"/>
      <c r="J71" s="136">
        <v>5698.55</v>
      </c>
      <c r="L71" s="32"/>
    </row>
    <row r="72" spans="1:12" ht="25">
      <c r="A72" s="138" t="s">
        <v>78</v>
      </c>
      <c r="B72" s="96">
        <v>541000</v>
      </c>
      <c r="C72" s="123"/>
      <c r="D72" s="123"/>
      <c r="E72" s="123"/>
      <c r="F72" s="111">
        <v>20000</v>
      </c>
      <c r="G72" s="123"/>
      <c r="H72" s="123"/>
      <c r="I72" s="126"/>
      <c r="J72" s="35">
        <v>3054.27</v>
      </c>
      <c r="L72" s="32"/>
    </row>
    <row r="73" spans="1:12" ht="25">
      <c r="A73" s="138" t="s">
        <v>79</v>
      </c>
      <c r="B73" s="96">
        <v>549000</v>
      </c>
      <c r="C73" s="14"/>
      <c r="D73" s="14"/>
      <c r="E73" s="14"/>
      <c r="F73" s="112">
        <v>20000</v>
      </c>
      <c r="G73" s="14"/>
      <c r="H73" s="14"/>
      <c r="I73" s="14"/>
      <c r="J73" s="15">
        <v>326.02999999999997</v>
      </c>
      <c r="L73" s="32"/>
    </row>
    <row r="74" spans="1:12">
      <c r="A74" s="137" t="s">
        <v>80</v>
      </c>
      <c r="B74" s="96">
        <v>549000</v>
      </c>
      <c r="C74" s="14"/>
      <c r="D74" s="14"/>
      <c r="E74" s="14"/>
      <c r="F74" s="112">
        <v>20000</v>
      </c>
      <c r="G74" s="14"/>
      <c r="H74" s="14"/>
      <c r="I74" s="14"/>
      <c r="J74" s="15">
        <v>2096</v>
      </c>
      <c r="L74" s="32"/>
    </row>
    <row r="75" spans="1:12" ht="25">
      <c r="A75" s="138" t="s">
        <v>81</v>
      </c>
      <c r="B75" s="96">
        <v>541000</v>
      </c>
      <c r="C75" s="14"/>
      <c r="D75" s="14"/>
      <c r="E75" s="14"/>
      <c r="F75" s="112">
        <v>20000</v>
      </c>
      <c r="G75" s="14"/>
      <c r="H75" s="14"/>
      <c r="I75" s="14"/>
      <c r="J75" s="15">
        <v>225</v>
      </c>
      <c r="L75" s="32"/>
    </row>
    <row r="76" spans="1:12" ht="25">
      <c r="A76" s="138" t="s">
        <v>82</v>
      </c>
      <c r="B76" s="96">
        <v>549000</v>
      </c>
      <c r="C76" s="14"/>
      <c r="D76" s="14"/>
      <c r="E76" s="14"/>
      <c r="F76" s="112">
        <v>20000</v>
      </c>
      <c r="G76" s="14"/>
      <c r="H76" s="141"/>
      <c r="I76" s="14"/>
      <c r="J76" s="15">
        <v>1440</v>
      </c>
      <c r="K76" s="2"/>
      <c r="L76" s="19"/>
    </row>
    <row r="77" spans="1:12" ht="25">
      <c r="A77" s="137" t="s">
        <v>83</v>
      </c>
      <c r="B77" s="96">
        <v>549000</v>
      </c>
      <c r="C77" s="14"/>
      <c r="D77" s="14"/>
      <c r="E77" s="14"/>
      <c r="F77" s="112">
        <v>20000</v>
      </c>
      <c r="G77" s="14"/>
      <c r="H77" s="14"/>
      <c r="I77" s="14"/>
      <c r="J77" s="15">
        <v>813</v>
      </c>
      <c r="K77" s="2"/>
      <c r="L77" s="19"/>
    </row>
    <row r="78" spans="1:12">
      <c r="A78" s="138" t="s">
        <v>84</v>
      </c>
      <c r="B78" s="96">
        <v>549000</v>
      </c>
      <c r="C78" s="14"/>
      <c r="D78" s="14"/>
      <c r="E78" s="14"/>
      <c r="F78" s="112">
        <v>20000</v>
      </c>
      <c r="G78" s="14"/>
      <c r="H78" s="14"/>
      <c r="I78" s="14"/>
      <c r="J78" s="15">
        <v>297.5</v>
      </c>
      <c r="L78" s="32"/>
    </row>
    <row r="79" spans="1:12">
      <c r="A79" s="137" t="s">
        <v>85</v>
      </c>
      <c r="B79" s="96">
        <v>541000</v>
      </c>
      <c r="C79" s="123"/>
      <c r="D79" s="123"/>
      <c r="E79" s="123"/>
      <c r="F79" s="111">
        <v>20000</v>
      </c>
      <c r="G79" s="123"/>
      <c r="H79" s="123"/>
      <c r="I79" s="126"/>
      <c r="J79" s="35">
        <v>220</v>
      </c>
      <c r="L79" s="32"/>
    </row>
    <row r="80" spans="1:12" ht="13">
      <c r="A80" s="326" t="s">
        <v>27</v>
      </c>
      <c r="B80" s="326"/>
      <c r="C80" s="326"/>
      <c r="D80" s="326"/>
      <c r="E80" s="326"/>
      <c r="F80" s="326"/>
      <c r="G80" s="326"/>
      <c r="H80" s="326"/>
      <c r="I80" s="326"/>
      <c r="J80" s="109">
        <f>SUM(J56:J79)</f>
        <v>45061.15</v>
      </c>
      <c r="L80" s="16"/>
    </row>
    <row r="81" spans="1:12" ht="13">
      <c r="A81" s="102"/>
      <c r="B81" s="97"/>
      <c r="C81" s="3"/>
      <c r="D81" s="3"/>
      <c r="E81" s="3"/>
      <c r="F81" s="114"/>
      <c r="G81" s="3"/>
      <c r="H81" s="3"/>
      <c r="I81" s="3"/>
      <c r="J81" s="15"/>
      <c r="L81" s="16"/>
    </row>
    <row r="82" spans="1:12" ht="13">
      <c r="A82" s="120" t="s">
        <v>86</v>
      </c>
      <c r="B82" s="97"/>
      <c r="C82" s="3"/>
      <c r="D82" s="3"/>
      <c r="E82" s="3"/>
      <c r="F82" s="114"/>
      <c r="G82" s="3"/>
      <c r="H82" s="3"/>
      <c r="I82" s="121"/>
      <c r="J82" s="15"/>
      <c r="L82" s="16"/>
    </row>
    <row r="83" spans="1:12">
      <c r="A83" s="104"/>
      <c r="B83" s="97"/>
      <c r="C83" s="3"/>
      <c r="D83" s="3"/>
      <c r="E83" s="121"/>
      <c r="F83" s="122" t="s">
        <v>17</v>
      </c>
      <c r="G83" s="123"/>
      <c r="H83" s="123"/>
      <c r="I83" s="3"/>
      <c r="J83" s="131" t="s">
        <v>29</v>
      </c>
      <c r="L83" s="16"/>
    </row>
    <row r="84" spans="1:12">
      <c r="A84" s="124" t="s">
        <v>18</v>
      </c>
      <c r="B84" s="125" t="s">
        <v>19</v>
      </c>
      <c r="C84" s="123"/>
      <c r="D84" s="123"/>
      <c r="E84" s="123"/>
      <c r="F84" s="122" t="s">
        <v>20</v>
      </c>
      <c r="G84" s="123"/>
      <c r="H84" s="123"/>
      <c r="I84" s="123"/>
      <c r="J84" s="127" t="s">
        <v>21</v>
      </c>
      <c r="L84" s="16"/>
    </row>
    <row r="85" spans="1:12">
      <c r="A85" s="12" t="s">
        <v>87</v>
      </c>
      <c r="B85" s="97">
        <v>539000</v>
      </c>
      <c r="C85" s="14"/>
      <c r="D85" s="13"/>
      <c r="E85" s="14"/>
      <c r="F85" s="112">
        <v>20000</v>
      </c>
      <c r="G85" s="14"/>
      <c r="H85" s="14"/>
      <c r="I85" s="14"/>
      <c r="J85" s="15">
        <v>5850</v>
      </c>
      <c r="K85" s="2"/>
      <c r="L85" s="19"/>
    </row>
    <row r="86" spans="1:12" ht="25">
      <c r="A86" s="12" t="s">
        <v>88</v>
      </c>
      <c r="B86" s="97">
        <v>539000</v>
      </c>
      <c r="C86" s="14"/>
      <c r="D86" s="13"/>
      <c r="E86" s="14"/>
      <c r="F86" s="112">
        <v>20000</v>
      </c>
      <c r="G86" s="14"/>
      <c r="H86" s="14"/>
      <c r="I86" s="14"/>
      <c r="J86" s="15">
        <v>5462</v>
      </c>
      <c r="K86" s="2"/>
      <c r="L86" s="19"/>
    </row>
    <row r="87" spans="1:12" ht="25">
      <c r="A87" s="12" t="s">
        <v>89</v>
      </c>
      <c r="B87" s="97">
        <v>532000</v>
      </c>
      <c r="C87" s="14"/>
      <c r="D87" s="13"/>
      <c r="E87" s="14"/>
      <c r="F87" s="112">
        <v>20000</v>
      </c>
      <c r="G87" s="14"/>
      <c r="H87" s="14"/>
      <c r="I87" s="14"/>
      <c r="J87" s="15">
        <v>2500</v>
      </c>
      <c r="K87" s="2"/>
      <c r="L87" s="19"/>
    </row>
    <row r="88" spans="1:12">
      <c r="A88" s="12" t="s">
        <v>90</v>
      </c>
      <c r="B88" s="97">
        <v>544000</v>
      </c>
      <c r="C88" s="14"/>
      <c r="D88" s="14"/>
      <c r="E88" s="14"/>
      <c r="F88" s="112">
        <v>20000</v>
      </c>
      <c r="G88" s="14"/>
      <c r="H88" s="14"/>
      <c r="I88" s="14"/>
      <c r="J88" s="31">
        <v>5000</v>
      </c>
      <c r="L88" s="16"/>
    </row>
    <row r="89" spans="1:12">
      <c r="A89" s="12" t="s">
        <v>91</v>
      </c>
      <c r="B89" s="97">
        <v>539000</v>
      </c>
      <c r="C89" s="14"/>
      <c r="D89" s="14"/>
      <c r="E89" s="14"/>
      <c r="F89" s="112">
        <v>20000</v>
      </c>
      <c r="G89" s="14"/>
      <c r="H89" s="14"/>
      <c r="I89" s="14"/>
      <c r="J89" s="31">
        <v>4500</v>
      </c>
      <c r="L89" s="16"/>
    </row>
    <row r="90" spans="1:12">
      <c r="A90" s="12" t="s">
        <v>92</v>
      </c>
      <c r="B90" s="97">
        <v>532000</v>
      </c>
      <c r="C90" s="14"/>
      <c r="D90" s="14"/>
      <c r="E90" s="14"/>
      <c r="F90" s="112">
        <v>20000</v>
      </c>
      <c r="G90" s="14"/>
      <c r="H90" s="14"/>
      <c r="I90" s="14"/>
      <c r="J90" s="31">
        <v>50941</v>
      </c>
      <c r="L90" s="16"/>
    </row>
    <row r="91" spans="1:12" ht="25">
      <c r="A91" s="12" t="s">
        <v>93</v>
      </c>
      <c r="B91" s="97">
        <v>534000</v>
      </c>
      <c r="C91" s="14"/>
      <c r="D91" s="14"/>
      <c r="E91" s="14"/>
      <c r="F91" s="112">
        <v>20000</v>
      </c>
      <c r="G91" s="14"/>
      <c r="H91" s="14"/>
      <c r="I91" s="14"/>
      <c r="J91" s="31">
        <v>26221</v>
      </c>
      <c r="L91" s="16"/>
    </row>
    <row r="92" spans="1:12" ht="13">
      <c r="A92" s="326" t="s">
        <v>27</v>
      </c>
      <c r="B92" s="326"/>
      <c r="C92" s="326"/>
      <c r="D92" s="326"/>
      <c r="E92" s="326"/>
      <c r="F92" s="326"/>
      <c r="G92" s="326"/>
      <c r="H92" s="326"/>
      <c r="I92" s="326"/>
      <c r="J92" s="109">
        <f>SUM(J85:J91)</f>
        <v>100474</v>
      </c>
      <c r="L92" s="16"/>
    </row>
    <row r="93" spans="1:12" ht="13">
      <c r="A93" s="102"/>
      <c r="B93" s="97"/>
      <c r="C93" s="3"/>
      <c r="D93" s="3"/>
      <c r="E93" s="3"/>
      <c r="F93" s="114"/>
      <c r="G93" s="3"/>
      <c r="H93" s="3"/>
      <c r="I93" s="3"/>
      <c r="J93" s="15"/>
      <c r="L93" s="16"/>
    </row>
    <row r="94" spans="1:12" ht="13">
      <c r="A94" s="120" t="s">
        <v>94</v>
      </c>
      <c r="B94" s="97"/>
      <c r="C94" s="3"/>
      <c r="D94" s="3"/>
      <c r="E94" s="3"/>
      <c r="F94" s="114"/>
      <c r="G94" s="3"/>
      <c r="H94" s="3"/>
      <c r="I94" s="3"/>
      <c r="J94" s="15"/>
      <c r="L94" s="16"/>
    </row>
    <row r="95" spans="1:12">
      <c r="A95" s="104"/>
      <c r="B95" s="97"/>
      <c r="C95" s="3"/>
      <c r="D95" s="3"/>
      <c r="E95" s="121"/>
      <c r="F95" s="122" t="s">
        <v>95</v>
      </c>
      <c r="G95" s="121"/>
      <c r="H95" s="123"/>
      <c r="I95" s="3"/>
      <c r="J95" s="15"/>
      <c r="L95" s="16"/>
    </row>
    <row r="96" spans="1:12">
      <c r="A96" s="124" t="s">
        <v>18</v>
      </c>
      <c r="B96" s="125" t="s">
        <v>19</v>
      </c>
      <c r="C96" s="123"/>
      <c r="D96" s="123"/>
      <c r="E96" s="123"/>
      <c r="F96" s="122" t="s">
        <v>20</v>
      </c>
      <c r="G96" s="123"/>
      <c r="H96" s="123"/>
      <c r="I96" s="126"/>
      <c r="J96" s="127" t="s">
        <v>21</v>
      </c>
      <c r="L96" s="16"/>
    </row>
    <row r="97" spans="1:12" ht="25">
      <c r="A97" s="12" t="s">
        <v>96</v>
      </c>
      <c r="B97" s="97">
        <v>532000</v>
      </c>
      <c r="C97" s="14"/>
      <c r="D97" s="14"/>
      <c r="E97" s="14"/>
      <c r="F97" s="112">
        <v>20000</v>
      </c>
      <c r="G97" s="14"/>
      <c r="H97" s="14"/>
      <c r="I97" s="14"/>
      <c r="J97" s="15">
        <v>15000</v>
      </c>
      <c r="L97" s="16"/>
    </row>
    <row r="98" spans="1:12" ht="13">
      <c r="A98" s="326" t="s">
        <v>27</v>
      </c>
      <c r="B98" s="326"/>
      <c r="C98" s="326"/>
      <c r="D98" s="326"/>
      <c r="E98" s="326"/>
      <c r="F98" s="326"/>
      <c r="G98" s="326"/>
      <c r="H98" s="326"/>
      <c r="I98" s="326"/>
      <c r="J98" s="109">
        <f>SUM(J97:J97)</f>
        <v>15000</v>
      </c>
      <c r="L98" s="16"/>
    </row>
    <row r="99" spans="1:12" ht="13">
      <c r="A99" s="128"/>
      <c r="B99" s="107"/>
      <c r="C99" s="107"/>
      <c r="D99" s="107"/>
      <c r="E99" s="107"/>
      <c r="F99" s="113"/>
      <c r="G99" s="107"/>
      <c r="H99" s="107"/>
      <c r="I99" s="107"/>
      <c r="J99" s="15"/>
      <c r="L99" s="16"/>
    </row>
    <row r="100" spans="1:12" ht="13">
      <c r="A100" s="120" t="s">
        <v>97</v>
      </c>
      <c r="B100" s="97"/>
      <c r="C100" s="3"/>
      <c r="D100" s="3"/>
      <c r="E100" s="3"/>
      <c r="F100" s="114"/>
      <c r="G100" s="3"/>
      <c r="H100" s="3"/>
      <c r="I100" s="3"/>
      <c r="J100" s="15"/>
      <c r="L100" s="16"/>
    </row>
    <row r="101" spans="1:12">
      <c r="A101" s="104"/>
      <c r="B101" s="97"/>
      <c r="C101" s="3"/>
      <c r="D101" s="3"/>
      <c r="E101" s="121"/>
      <c r="F101" s="122" t="s">
        <v>95</v>
      </c>
      <c r="G101" s="121"/>
      <c r="H101" s="123"/>
      <c r="I101" s="3"/>
      <c r="J101" s="15"/>
      <c r="L101" s="16"/>
    </row>
    <row r="102" spans="1:12">
      <c r="A102" s="124" t="s">
        <v>18</v>
      </c>
      <c r="B102" s="125" t="s">
        <v>19</v>
      </c>
      <c r="C102" s="123"/>
      <c r="D102" s="123"/>
      <c r="E102" s="123"/>
      <c r="F102" s="122" t="s">
        <v>20</v>
      </c>
      <c r="G102" s="123"/>
      <c r="H102" s="123"/>
      <c r="I102" s="126"/>
      <c r="J102" s="127" t="s">
        <v>21</v>
      </c>
      <c r="L102" s="16"/>
    </row>
    <row r="103" spans="1:12">
      <c r="A103" s="108" t="s">
        <v>98</v>
      </c>
      <c r="B103" s="97">
        <v>549000</v>
      </c>
      <c r="C103" s="14"/>
      <c r="D103" s="14"/>
      <c r="E103" s="14"/>
      <c r="F103" s="112">
        <v>20000</v>
      </c>
      <c r="G103" s="14"/>
      <c r="H103" s="14"/>
      <c r="I103" s="14"/>
      <c r="J103" s="15">
        <v>52560</v>
      </c>
      <c r="L103" s="16"/>
    </row>
    <row r="104" spans="1:12" ht="13">
      <c r="A104" s="108" t="s">
        <v>99</v>
      </c>
      <c r="B104" s="97">
        <v>549000</v>
      </c>
      <c r="C104" s="107"/>
      <c r="D104" s="107"/>
      <c r="E104" s="107"/>
      <c r="F104" s="112">
        <v>20000</v>
      </c>
      <c r="G104" s="107"/>
      <c r="H104" s="107"/>
      <c r="I104" s="107"/>
      <c r="J104" s="15">
        <v>49640</v>
      </c>
      <c r="L104" s="16"/>
    </row>
    <row r="105" spans="1:12" ht="13">
      <c r="A105" s="108" t="s">
        <v>100</v>
      </c>
      <c r="B105" s="97">
        <v>549000</v>
      </c>
      <c r="C105" s="107"/>
      <c r="D105" s="107"/>
      <c r="E105" s="107"/>
      <c r="F105" s="112">
        <v>20000</v>
      </c>
      <c r="G105" s="107"/>
      <c r="H105" s="107"/>
      <c r="I105" s="107"/>
      <c r="J105" s="15">
        <v>49640</v>
      </c>
      <c r="L105" s="16"/>
    </row>
    <row r="106" spans="1:12" ht="13">
      <c r="A106" s="108" t="s">
        <v>101</v>
      </c>
      <c r="B106" s="97">
        <v>549000</v>
      </c>
      <c r="C106" s="107"/>
      <c r="D106" s="107"/>
      <c r="E106" s="107"/>
      <c r="F106" s="112">
        <v>20000</v>
      </c>
      <c r="G106" s="107"/>
      <c r="H106" s="107"/>
      <c r="I106" s="107"/>
      <c r="J106" s="15">
        <v>35040</v>
      </c>
      <c r="L106" s="16"/>
    </row>
    <row r="107" spans="1:12" ht="13">
      <c r="A107" s="108" t="s">
        <v>102</v>
      </c>
      <c r="B107" s="97">
        <v>549000</v>
      </c>
      <c r="C107" s="107"/>
      <c r="D107" s="107"/>
      <c r="E107" s="107"/>
      <c r="F107" s="112">
        <v>20000</v>
      </c>
      <c r="G107" s="107"/>
      <c r="H107" s="107"/>
      <c r="I107" s="107"/>
      <c r="J107" s="15">
        <v>26280</v>
      </c>
      <c r="L107" s="16"/>
    </row>
    <row r="108" spans="1:12" ht="13">
      <c r="A108" s="108" t="s">
        <v>103</v>
      </c>
      <c r="B108" s="97">
        <v>549000</v>
      </c>
      <c r="C108" s="107"/>
      <c r="D108" s="107"/>
      <c r="E108" s="107"/>
      <c r="F108" s="112">
        <v>20000</v>
      </c>
      <c r="G108" s="107"/>
      <c r="H108" s="107"/>
      <c r="I108" s="107"/>
      <c r="J108" s="15">
        <v>26280</v>
      </c>
      <c r="L108" s="16"/>
    </row>
    <row r="109" spans="1:12" ht="13">
      <c r="A109" s="108" t="s">
        <v>104</v>
      </c>
      <c r="B109" s="97">
        <v>549000</v>
      </c>
      <c r="C109" s="107"/>
      <c r="D109" s="107"/>
      <c r="E109" s="107"/>
      <c r="F109" s="112">
        <v>20000</v>
      </c>
      <c r="G109" s="107"/>
      <c r="H109" s="107"/>
      <c r="I109" s="107"/>
      <c r="J109" s="15">
        <v>70080</v>
      </c>
      <c r="L109" s="16"/>
    </row>
    <row r="110" spans="1:12" ht="13">
      <c r="A110" s="108" t="s">
        <v>105</v>
      </c>
      <c r="B110" s="97">
        <v>549000</v>
      </c>
      <c r="C110" s="107"/>
      <c r="D110" s="107"/>
      <c r="E110" s="107"/>
      <c r="F110" s="112">
        <v>20000</v>
      </c>
      <c r="G110" s="107"/>
      <c r="H110" s="107"/>
      <c r="I110" s="107"/>
      <c r="J110" s="15">
        <v>78000</v>
      </c>
      <c r="L110" s="16"/>
    </row>
    <row r="111" spans="1:12" ht="13">
      <c r="A111" s="108" t="s">
        <v>106</v>
      </c>
      <c r="B111" s="97">
        <v>549000</v>
      </c>
      <c r="C111" s="107"/>
      <c r="D111" s="107"/>
      <c r="E111" s="107"/>
      <c r="F111" s="112">
        <v>20000</v>
      </c>
      <c r="G111" s="107"/>
      <c r="H111" s="107"/>
      <c r="I111" s="107"/>
      <c r="J111" s="15">
        <v>54000</v>
      </c>
      <c r="L111" s="16"/>
    </row>
    <row r="112" spans="1:12" ht="13">
      <c r="A112" s="108" t="s">
        <v>107</v>
      </c>
      <c r="B112" s="97">
        <v>549000</v>
      </c>
      <c r="C112" s="107"/>
      <c r="D112" s="107"/>
      <c r="E112" s="107"/>
      <c r="F112" s="112">
        <v>20000</v>
      </c>
      <c r="G112" s="107"/>
      <c r="H112" s="107"/>
      <c r="I112" s="107"/>
      <c r="J112" s="15">
        <v>1500</v>
      </c>
      <c r="L112" s="16"/>
    </row>
    <row r="113" spans="1:13" ht="25.5">
      <c r="A113" s="108" t="s">
        <v>108</v>
      </c>
      <c r="B113" s="97">
        <v>549000</v>
      </c>
      <c r="C113" s="107"/>
      <c r="D113" s="107"/>
      <c r="E113" s="107"/>
      <c r="F113" s="112">
        <v>20000</v>
      </c>
      <c r="G113" s="107"/>
      <c r="H113" s="107"/>
      <c r="I113" s="107"/>
      <c r="J113" s="15">
        <v>117000</v>
      </c>
      <c r="L113" s="16"/>
    </row>
    <row r="114" spans="1:13" ht="13">
      <c r="A114" s="108" t="s">
        <v>109</v>
      </c>
      <c r="B114" s="97">
        <v>592000</v>
      </c>
      <c r="C114" s="107"/>
      <c r="D114" s="107"/>
      <c r="E114" s="107"/>
      <c r="F114" s="112">
        <v>20000</v>
      </c>
      <c r="G114" s="107"/>
      <c r="H114" s="107"/>
      <c r="I114" s="107"/>
      <c r="J114" s="15">
        <v>58500</v>
      </c>
      <c r="L114" s="16"/>
    </row>
    <row r="115" spans="1:13" ht="25.5">
      <c r="A115" s="108" t="s">
        <v>110</v>
      </c>
      <c r="B115" s="97">
        <v>532000</v>
      </c>
      <c r="C115" s="107"/>
      <c r="D115" s="107"/>
      <c r="E115" s="107"/>
      <c r="F115" s="112">
        <v>20000</v>
      </c>
      <c r="G115" s="107"/>
      <c r="H115" s="107"/>
      <c r="I115" s="107"/>
      <c r="J115" s="15">
        <v>10000</v>
      </c>
      <c r="L115" s="16"/>
    </row>
    <row r="116" spans="1:13" ht="13">
      <c r="A116" s="116"/>
      <c r="B116" s="117"/>
      <c r="C116" s="118"/>
      <c r="D116" s="118"/>
      <c r="E116" s="118"/>
      <c r="F116" s="119"/>
      <c r="G116" s="118"/>
      <c r="H116" s="118"/>
      <c r="I116" s="118" t="s">
        <v>27</v>
      </c>
      <c r="J116" s="109">
        <f>SUM(J103:J115)</f>
        <v>628520</v>
      </c>
      <c r="L116" s="16"/>
    </row>
    <row r="117" spans="1:13" ht="13">
      <c r="A117" s="103"/>
      <c r="J117" s="2"/>
      <c r="L117" s="16"/>
    </row>
    <row r="118" spans="1:13" ht="14">
      <c r="I118" s="6" t="s">
        <v>111</v>
      </c>
      <c r="J118" s="7">
        <f>SUM(J116,J98,J92,J51,J80,J36,J22)</f>
        <v>1199931.8700000001</v>
      </c>
      <c r="L118" s="16"/>
    </row>
    <row r="119" spans="1:13" ht="14">
      <c r="I119" s="6"/>
      <c r="J119" s="5"/>
      <c r="L119" s="16"/>
    </row>
    <row r="120" spans="1:13" ht="14">
      <c r="I120" s="6"/>
      <c r="J120" s="5"/>
      <c r="L120" s="16"/>
    </row>
    <row r="121" spans="1:13" ht="14.5" thickBot="1">
      <c r="I121" s="6" t="s">
        <v>112</v>
      </c>
      <c r="J121" s="11">
        <f>(J118)</f>
        <v>1199931.8700000001</v>
      </c>
      <c r="L121" s="16"/>
    </row>
    <row r="122" spans="1:13" ht="13" thickTop="1">
      <c r="L122" s="16"/>
    </row>
    <row r="123" spans="1:13">
      <c r="L123" s="16"/>
    </row>
    <row r="124" spans="1:13" ht="14.5">
      <c r="A124" s="105"/>
      <c r="B124" s="98"/>
      <c r="C124" s="16"/>
      <c r="D124" s="16"/>
      <c r="E124" s="16"/>
      <c r="F124" s="115"/>
      <c r="G124" s="16"/>
      <c r="H124" s="16"/>
      <c r="I124" s="17" t="s">
        <v>113</v>
      </c>
      <c r="J124" s="88">
        <v>1199931.8700000001</v>
      </c>
      <c r="K124" s="18"/>
      <c r="L124" s="16"/>
      <c r="M124" s="142"/>
    </row>
    <row r="125" spans="1:13">
      <c r="A125" s="105"/>
      <c r="B125" s="98"/>
      <c r="C125" s="16"/>
      <c r="D125" s="16"/>
      <c r="E125" s="16"/>
      <c r="F125" s="115"/>
      <c r="G125" s="16"/>
      <c r="H125" s="16"/>
      <c r="I125" s="16"/>
      <c r="J125" s="18"/>
      <c r="K125" s="18"/>
      <c r="L125" s="16"/>
    </row>
    <row r="126" spans="1:13">
      <c r="A126" s="105"/>
      <c r="B126" s="98"/>
      <c r="C126" s="16"/>
      <c r="D126" s="16"/>
      <c r="E126" s="16"/>
      <c r="F126" s="115"/>
      <c r="G126" s="16"/>
      <c r="H126" s="16"/>
      <c r="I126" s="17" t="s">
        <v>114</v>
      </c>
      <c r="J126" s="18">
        <f>J121-J124</f>
        <v>0</v>
      </c>
      <c r="K126" s="18"/>
      <c r="L126" s="16"/>
    </row>
    <row r="127" spans="1:13" ht="14.5">
      <c r="A127" s="106" t="s">
        <v>115</v>
      </c>
    </row>
  </sheetData>
  <mergeCells count="8">
    <mergeCell ref="L1:L13"/>
    <mergeCell ref="A22:I22"/>
    <mergeCell ref="A36:I36"/>
    <mergeCell ref="A98:I98"/>
    <mergeCell ref="A51:I51"/>
    <mergeCell ref="A92:I92"/>
    <mergeCell ref="A80:I80"/>
    <mergeCell ref="A1:J1"/>
  </mergeCells>
  <pageMargins left="0.25" right="0.25" top="0.75" bottom="0.75" header="0.3" footer="0.3"/>
  <pageSetup scale="68" fitToHeight="0" orientation="portrait" r:id="rId1"/>
  <headerFooter alignWithMargins="0"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27"/>
  <sheetViews>
    <sheetView workbookViewId="0">
      <selection activeCell="C19" sqref="C19"/>
    </sheetView>
  </sheetViews>
  <sheetFormatPr defaultColWidth="9.453125" defaultRowHeight="14.5"/>
  <cols>
    <col min="1" max="1" width="13.453125" style="72" customWidth="1"/>
    <col min="2" max="2" width="11.453125" style="72" customWidth="1"/>
    <col min="3" max="3" width="40.453125" style="72" customWidth="1"/>
    <col min="4" max="4" width="11.453125" style="74" bestFit="1" customWidth="1"/>
    <col min="5" max="16384" width="9.453125" style="72"/>
  </cols>
  <sheetData>
    <row r="2" spans="1:4">
      <c r="C2" s="73" t="s">
        <v>116</v>
      </c>
      <c r="D2" s="292"/>
    </row>
    <row r="3" spans="1:4">
      <c r="C3" s="81" t="s">
        <v>117</v>
      </c>
      <c r="D3" s="292"/>
    </row>
    <row r="4" spans="1:4">
      <c r="C4" s="73" t="s">
        <v>3</v>
      </c>
      <c r="D4" s="292"/>
    </row>
    <row r="5" spans="1:4">
      <c r="C5" s="73"/>
      <c r="D5" s="292"/>
    </row>
    <row r="6" spans="1:4">
      <c r="C6" s="73"/>
      <c r="D6" s="292"/>
    </row>
    <row r="7" spans="1:4">
      <c r="A7" s="75" t="s">
        <v>118</v>
      </c>
      <c r="D7" s="292"/>
    </row>
    <row r="8" spans="1:4">
      <c r="A8" s="73" t="s">
        <v>119</v>
      </c>
      <c r="B8" s="73" t="s">
        <v>120</v>
      </c>
      <c r="C8" s="73" t="s">
        <v>121</v>
      </c>
      <c r="D8" s="76" t="s">
        <v>122</v>
      </c>
    </row>
    <row r="9" spans="1:4">
      <c r="A9" s="85">
        <v>0</v>
      </c>
      <c r="B9" s="77">
        <v>551000</v>
      </c>
      <c r="C9" s="293" t="s">
        <v>123</v>
      </c>
      <c r="D9" s="294">
        <v>6500</v>
      </c>
    </row>
    <row r="10" spans="1:4">
      <c r="A10" s="295">
        <v>0</v>
      </c>
      <c r="B10" s="77">
        <v>592000</v>
      </c>
      <c r="C10" s="72" t="s">
        <v>124</v>
      </c>
      <c r="D10" s="294">
        <v>1000</v>
      </c>
    </row>
    <row r="11" spans="1:4">
      <c r="A11" s="295"/>
      <c r="B11" s="77"/>
      <c r="D11" s="294"/>
    </row>
    <row r="12" spans="1:4">
      <c r="A12" s="77"/>
      <c r="B12" s="77"/>
      <c r="D12" s="294"/>
    </row>
    <row r="13" spans="1:4" ht="15" thickBot="1">
      <c r="A13" s="75"/>
      <c r="C13" s="75"/>
      <c r="D13" s="294"/>
    </row>
    <row r="14" spans="1:4" ht="15" thickTop="1">
      <c r="A14" s="77"/>
      <c r="B14" s="77"/>
      <c r="D14" s="80">
        <f ca="1">SUM(D9:D18)</f>
        <v>7500</v>
      </c>
    </row>
    <row r="15" spans="1:4">
      <c r="A15" s="78"/>
      <c r="B15" s="77"/>
      <c r="D15" s="294"/>
    </row>
    <row r="16" spans="1:4">
      <c r="A16" s="77"/>
      <c r="B16" s="77"/>
      <c r="C16" s="79"/>
      <c r="D16" s="294"/>
    </row>
    <row r="17" spans="1:4">
      <c r="A17" s="78"/>
      <c r="B17" s="77"/>
      <c r="C17" s="79"/>
      <c r="D17" s="294"/>
    </row>
    <row r="18" spans="1:4">
      <c r="A18" s="77"/>
      <c r="B18" s="77"/>
      <c r="C18" s="79"/>
      <c r="D18" s="294"/>
    </row>
    <row r="19" spans="1:4">
      <c r="C19" s="75" t="s">
        <v>125</v>
      </c>
      <c r="D19" s="292"/>
    </row>
    <row r="26" spans="1:4">
      <c r="A26" s="85"/>
      <c r="D26" s="292"/>
    </row>
    <row r="27" spans="1:4">
      <c r="A27" s="85"/>
      <c r="D27" s="29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5"/>
  </sheetPr>
  <dimension ref="A1:H30"/>
  <sheetViews>
    <sheetView workbookViewId="0">
      <selection activeCell="K13" sqref="K13"/>
    </sheetView>
  </sheetViews>
  <sheetFormatPr defaultRowHeight="12.5"/>
  <cols>
    <col min="1" max="1" width="33.54296875" bestFit="1" customWidth="1"/>
    <col min="3" max="3" width="11" bestFit="1" customWidth="1"/>
    <col min="5" max="5" width="11.54296875" bestFit="1" customWidth="1"/>
    <col min="7" max="7" width="12.453125" bestFit="1" customWidth="1"/>
  </cols>
  <sheetData>
    <row r="1" spans="1:8" ht="15.5">
      <c r="A1" s="36"/>
      <c r="B1" s="36"/>
      <c r="C1" s="36"/>
      <c r="D1" s="36"/>
      <c r="E1" s="36"/>
      <c r="F1" s="36"/>
      <c r="G1" s="36"/>
      <c r="H1" s="36"/>
    </row>
    <row r="2" spans="1:8" ht="15.5">
      <c r="A2" s="36"/>
      <c r="B2" s="36"/>
      <c r="C2" s="36"/>
      <c r="D2" s="36"/>
      <c r="E2" s="36"/>
      <c r="F2" s="36"/>
      <c r="G2" s="36"/>
      <c r="H2" s="36"/>
    </row>
    <row r="3" spans="1:8" ht="15.5">
      <c r="A3" s="36"/>
      <c r="B3" s="36"/>
      <c r="C3" s="36"/>
      <c r="D3" s="36"/>
      <c r="E3" s="36"/>
      <c r="F3" s="36"/>
      <c r="G3" s="36"/>
      <c r="H3" s="36"/>
    </row>
    <row r="4" spans="1:8" ht="15.5">
      <c r="A4" s="328" t="s">
        <v>126</v>
      </c>
      <c r="B4" s="328"/>
      <c r="C4" s="328"/>
      <c r="D4" s="328"/>
      <c r="E4" s="328"/>
      <c r="F4" s="328"/>
      <c r="G4" s="328"/>
      <c r="H4" s="36"/>
    </row>
    <row r="5" spans="1:8" ht="15.5">
      <c r="A5" s="328" t="s">
        <v>127</v>
      </c>
      <c r="B5" s="328"/>
      <c r="C5" s="328"/>
      <c r="D5" s="328"/>
      <c r="E5" s="328"/>
      <c r="F5" s="328"/>
      <c r="G5" s="328"/>
      <c r="H5" s="36"/>
    </row>
    <row r="6" spans="1:8" ht="15.5">
      <c r="A6" s="36"/>
      <c r="B6" s="36"/>
      <c r="C6" s="36"/>
      <c r="D6" s="36"/>
      <c r="E6" s="36"/>
      <c r="F6" s="36"/>
      <c r="G6" s="36"/>
      <c r="H6" s="36"/>
    </row>
    <row r="7" spans="1:8" ht="15.5">
      <c r="A7" s="36"/>
      <c r="B7" s="36"/>
      <c r="C7" s="36"/>
      <c r="D7" s="36"/>
      <c r="E7" s="82" t="s">
        <v>128</v>
      </c>
      <c r="F7" s="82"/>
      <c r="G7" s="82" t="s">
        <v>128</v>
      </c>
      <c r="H7" s="36"/>
    </row>
    <row r="8" spans="1:8" ht="15.5">
      <c r="A8" s="36"/>
      <c r="B8" s="36"/>
      <c r="C8" s="37" t="s">
        <v>129</v>
      </c>
      <c r="D8" s="37"/>
      <c r="E8" s="37" t="s">
        <v>130</v>
      </c>
      <c r="F8" s="37"/>
      <c r="G8" s="37" t="s">
        <v>131</v>
      </c>
      <c r="H8" s="36"/>
    </row>
    <row r="9" spans="1:8" ht="15.5">
      <c r="A9" s="36" t="s">
        <v>132</v>
      </c>
      <c r="B9" s="36"/>
      <c r="C9" s="38">
        <v>0.16300000000000001</v>
      </c>
      <c r="D9" s="38"/>
      <c r="E9" s="38">
        <v>0</v>
      </c>
      <c r="F9" s="38"/>
      <c r="G9" s="38">
        <v>0</v>
      </c>
      <c r="H9" s="36"/>
    </row>
    <row r="10" spans="1:8" ht="15.5">
      <c r="A10" s="36" t="s">
        <v>133</v>
      </c>
      <c r="B10" s="36"/>
      <c r="C10" s="22">
        <v>1.43E-2</v>
      </c>
      <c r="D10" s="22"/>
      <c r="E10" s="22">
        <v>0</v>
      </c>
      <c r="F10" s="22"/>
      <c r="G10" s="22">
        <v>0</v>
      </c>
      <c r="H10" s="36"/>
    </row>
    <row r="11" spans="1:8" ht="15.5">
      <c r="A11" s="36" t="s">
        <v>134</v>
      </c>
      <c r="B11" s="36"/>
      <c r="C11" s="39">
        <f>SUM(C9:C10)</f>
        <v>0.17730000000000001</v>
      </c>
      <c r="D11" s="40"/>
      <c r="E11" s="39">
        <f>SUM(E9:E10)</f>
        <v>0</v>
      </c>
      <c r="F11" s="39"/>
      <c r="G11" s="39">
        <f>SUM(G9:G10)</f>
        <v>0</v>
      </c>
      <c r="H11" s="36"/>
    </row>
    <row r="12" spans="1:8" ht="15.5">
      <c r="A12" s="36"/>
      <c r="B12" s="36"/>
      <c r="C12" s="41"/>
      <c r="D12" s="42"/>
      <c r="E12" s="41"/>
      <c r="F12" s="41"/>
      <c r="G12" s="41"/>
      <c r="H12" s="36"/>
    </row>
    <row r="13" spans="1:8" ht="15.5">
      <c r="A13" s="36" t="s">
        <v>135</v>
      </c>
      <c r="B13" s="36"/>
      <c r="C13" s="38">
        <v>1E-3</v>
      </c>
      <c r="D13" s="38"/>
      <c r="E13" s="38">
        <v>0</v>
      </c>
      <c r="F13" s="38"/>
      <c r="G13" s="38">
        <v>0</v>
      </c>
      <c r="H13" s="36"/>
    </row>
    <row r="14" spans="1:8" ht="15.5">
      <c r="A14" s="36"/>
      <c r="B14" s="36"/>
      <c r="C14" s="39"/>
      <c r="D14" s="38"/>
      <c r="E14" s="39"/>
      <c r="F14" s="39"/>
      <c r="G14" s="39"/>
      <c r="H14" s="36"/>
    </row>
    <row r="15" spans="1:8" ht="15.5">
      <c r="A15" s="36" t="s">
        <v>136</v>
      </c>
      <c r="B15" s="36"/>
      <c r="C15" s="38">
        <v>2.5999999999999999E-3</v>
      </c>
      <c r="D15" s="38"/>
      <c r="E15" s="38">
        <v>2.5999999999999999E-3</v>
      </c>
      <c r="F15" s="38"/>
      <c r="G15" s="38">
        <v>2.5999999999999999E-3</v>
      </c>
      <c r="H15" s="36"/>
    </row>
    <row r="16" spans="1:8" ht="15.5">
      <c r="A16" s="36" t="s">
        <v>137</v>
      </c>
      <c r="B16" s="36"/>
      <c r="C16" s="22">
        <v>2.3E-3</v>
      </c>
      <c r="D16" s="22"/>
      <c r="E16" s="22">
        <v>2.3E-3</v>
      </c>
      <c r="F16" s="22"/>
      <c r="G16" s="22">
        <v>2.3E-3</v>
      </c>
      <c r="H16" s="36"/>
    </row>
    <row r="17" spans="1:8" ht="15.5">
      <c r="A17" s="36"/>
      <c r="B17" s="36"/>
      <c r="C17" s="43">
        <f>SUM(C15:C16)</f>
        <v>4.8999999999999998E-3</v>
      </c>
      <c r="D17" s="44"/>
      <c r="E17" s="43">
        <f>SUM(E15:E16)</f>
        <v>4.8999999999999998E-3</v>
      </c>
      <c r="F17" s="43"/>
      <c r="G17" s="43">
        <f>SUM(G15:G16)</f>
        <v>4.8999999999999998E-3</v>
      </c>
      <c r="H17" s="36"/>
    </row>
    <row r="18" spans="1:8" ht="15.5">
      <c r="A18" s="36"/>
      <c r="B18" s="36"/>
      <c r="C18" s="41"/>
      <c r="D18" s="42"/>
      <c r="E18" s="41"/>
      <c r="F18" s="41"/>
      <c r="G18" s="41"/>
      <c r="H18" s="36"/>
    </row>
    <row r="19" spans="1:8" ht="15.5">
      <c r="A19" s="36" t="s">
        <v>138</v>
      </c>
      <c r="B19" s="36"/>
      <c r="C19" s="38">
        <v>1.4500000000000001E-2</v>
      </c>
      <c r="D19" s="38"/>
      <c r="E19" s="38">
        <v>1.4500000000000001E-2</v>
      </c>
      <c r="F19" s="38"/>
      <c r="G19" s="38">
        <v>1.4500000000000001E-2</v>
      </c>
      <c r="H19" s="36"/>
    </row>
    <row r="20" spans="1:8" ht="15.5">
      <c r="A20" s="36" t="s">
        <v>139</v>
      </c>
      <c r="B20" s="36"/>
      <c r="C20" s="22">
        <v>0</v>
      </c>
      <c r="D20" s="22"/>
      <c r="E20" s="22">
        <v>0</v>
      </c>
      <c r="F20" s="22"/>
      <c r="G20" s="22">
        <v>6.2E-2</v>
      </c>
      <c r="H20" s="36"/>
    </row>
    <row r="21" spans="1:8" ht="15.5">
      <c r="A21" s="36" t="s">
        <v>140</v>
      </c>
      <c r="B21" s="36"/>
      <c r="C21" s="43">
        <f>SUM(C19:C20)</f>
        <v>1.4500000000000001E-2</v>
      </c>
      <c r="D21" s="44"/>
      <c r="E21" s="43">
        <f>SUM(E19:E20)</f>
        <v>1.4500000000000001E-2</v>
      </c>
      <c r="F21" s="43"/>
      <c r="G21" s="43">
        <f>SUM(G19:G20)</f>
        <v>7.6499999999999999E-2</v>
      </c>
      <c r="H21" s="36"/>
    </row>
    <row r="22" spans="1:8" ht="16" thickBot="1">
      <c r="A22" s="36"/>
      <c r="B22" s="36"/>
      <c r="C22" s="45"/>
      <c r="D22" s="46"/>
      <c r="E22" s="45"/>
      <c r="F22" s="45"/>
      <c r="G22" s="45"/>
      <c r="H22" s="36"/>
    </row>
    <row r="23" spans="1:8" ht="15.5">
      <c r="A23" s="47" t="s">
        <v>141</v>
      </c>
      <c r="B23" s="36"/>
      <c r="C23" s="48">
        <f>SUM(C11+C13+C17+C21)</f>
        <v>0.19770000000000001</v>
      </c>
      <c r="D23" s="49"/>
      <c r="E23" s="48">
        <f>SUM(E11+E13+E17+E21)</f>
        <v>1.9400000000000001E-2</v>
      </c>
      <c r="F23" s="48"/>
      <c r="G23" s="48">
        <f>SUM(G11+G13+G17+G21)</f>
        <v>8.14E-2</v>
      </c>
      <c r="H23" s="36"/>
    </row>
    <row r="24" spans="1:8" ht="15.5">
      <c r="A24" s="36"/>
      <c r="B24" s="36"/>
      <c r="C24" s="43"/>
      <c r="D24" s="50"/>
      <c r="E24" s="43"/>
      <c r="F24" s="43"/>
      <c r="G24" s="43"/>
      <c r="H24" s="36"/>
    </row>
    <row r="25" spans="1:8" ht="15.5">
      <c r="A25" s="36"/>
      <c r="B25" s="36"/>
      <c r="C25" s="41"/>
      <c r="D25" s="36"/>
      <c r="E25" s="41"/>
      <c r="F25" s="41"/>
      <c r="G25" s="41"/>
      <c r="H25" s="36"/>
    </row>
    <row r="26" spans="1:8" ht="15.5">
      <c r="A26" s="36" t="s">
        <v>142</v>
      </c>
      <c r="B26" s="36"/>
      <c r="C26" s="51">
        <v>0.1229</v>
      </c>
      <c r="D26" s="22"/>
      <c r="E26" s="51">
        <v>0.1229</v>
      </c>
      <c r="F26" s="22"/>
      <c r="G26" s="22">
        <v>0</v>
      </c>
      <c r="H26" s="36"/>
    </row>
    <row r="27" spans="1:8" ht="15.5">
      <c r="A27" s="36"/>
      <c r="B27" s="36"/>
      <c r="C27" s="41"/>
      <c r="D27" s="36"/>
      <c r="E27" s="41"/>
      <c r="F27" s="41"/>
      <c r="G27" s="41"/>
      <c r="H27" s="36"/>
    </row>
    <row r="28" spans="1:8" ht="15.5">
      <c r="A28" s="36"/>
      <c r="B28" s="36"/>
      <c r="C28" s="43">
        <f>SUM(C23+C26)</f>
        <v>0.3206</v>
      </c>
      <c r="D28" s="52"/>
      <c r="E28" s="43">
        <f>SUM(E23+E26)</f>
        <v>0.14229999999999998</v>
      </c>
      <c r="F28" s="43"/>
      <c r="G28" s="43">
        <f>SUM(G23+G26)</f>
        <v>8.14E-2</v>
      </c>
      <c r="H28" s="36"/>
    </row>
    <row r="29" spans="1:8" ht="15.5">
      <c r="A29" s="36"/>
      <c r="B29" s="36"/>
      <c r="C29" s="36"/>
      <c r="D29" s="36"/>
      <c r="E29" s="41"/>
      <c r="F29" s="41"/>
      <c r="G29" s="41"/>
      <c r="H29" s="36"/>
    </row>
    <row r="30" spans="1:8">
      <c r="A30" s="329" t="s">
        <v>143</v>
      </c>
      <c r="B30" s="329"/>
      <c r="C30" s="329"/>
      <c r="D30" s="329"/>
      <c r="E30" s="329"/>
      <c r="F30" s="329"/>
      <c r="G30" s="329"/>
      <c r="H30" s="329"/>
    </row>
  </sheetData>
  <mergeCells count="3">
    <mergeCell ref="A4:G4"/>
    <mergeCell ref="A5:G5"/>
    <mergeCell ref="A30:H30"/>
  </mergeCells>
  <pageMargins left="0.7" right="0.7" top="0.75" bottom="0.75" header="0.3" footer="0.3"/>
  <pageSetup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H30"/>
  <sheetViews>
    <sheetView zoomScale="85" zoomScaleNormal="85" workbookViewId="0">
      <selection activeCell="C25" sqref="C25"/>
    </sheetView>
  </sheetViews>
  <sheetFormatPr defaultColWidth="9.453125" defaultRowHeight="14.5"/>
  <cols>
    <col min="1" max="1" width="33.54296875" style="54" bestFit="1" customWidth="1"/>
    <col min="2" max="2" width="9.453125" style="54"/>
    <col min="3" max="3" width="11" style="54" bestFit="1" customWidth="1"/>
    <col min="4" max="4" width="9.453125" style="54"/>
    <col min="5" max="5" width="11.54296875" style="54" bestFit="1" customWidth="1"/>
    <col min="6" max="6" width="9.453125" style="54"/>
    <col min="7" max="7" width="12.453125" style="54" bestFit="1" customWidth="1"/>
    <col min="8" max="16384" width="9.453125" style="54"/>
  </cols>
  <sheetData>
    <row r="1" spans="1:8" ht="15.5">
      <c r="A1" s="53"/>
      <c r="B1" s="53"/>
      <c r="C1" s="53"/>
      <c r="D1" s="53"/>
      <c r="E1" s="53"/>
      <c r="F1" s="53"/>
      <c r="G1" s="53"/>
      <c r="H1" s="53"/>
    </row>
    <row r="2" spans="1:8" ht="15.5">
      <c r="A2" s="53"/>
      <c r="B2" s="53"/>
      <c r="C2" s="53"/>
      <c r="D2" s="53"/>
      <c r="E2" s="53"/>
      <c r="F2" s="53"/>
      <c r="G2" s="53"/>
      <c r="H2" s="53"/>
    </row>
    <row r="3" spans="1:8" ht="15.5">
      <c r="A3" s="53"/>
      <c r="B3" s="53"/>
      <c r="C3" s="53"/>
      <c r="D3" s="53"/>
      <c r="E3" s="53"/>
      <c r="F3" s="53"/>
      <c r="G3" s="53"/>
      <c r="H3" s="53"/>
    </row>
    <row r="4" spans="1:8" ht="15.5">
      <c r="A4" s="330" t="s">
        <v>144</v>
      </c>
      <c r="B4" s="330"/>
      <c r="C4" s="330"/>
      <c r="D4" s="330"/>
      <c r="E4" s="330"/>
      <c r="F4" s="330"/>
      <c r="G4" s="330"/>
      <c r="H4" s="53"/>
    </row>
    <row r="5" spans="1:8" ht="15.5">
      <c r="A5" s="330" t="s">
        <v>145</v>
      </c>
      <c r="B5" s="330"/>
      <c r="C5" s="330"/>
      <c r="D5" s="330"/>
      <c r="E5" s="330"/>
      <c r="F5" s="330"/>
      <c r="G5" s="330"/>
      <c r="H5" s="53"/>
    </row>
    <row r="6" spans="1:8" ht="15.5">
      <c r="A6" s="53"/>
      <c r="B6" s="53"/>
      <c r="C6" s="53"/>
      <c r="D6" s="53"/>
      <c r="E6" s="53"/>
      <c r="F6" s="53"/>
      <c r="G6" s="53"/>
      <c r="H6" s="53"/>
    </row>
    <row r="7" spans="1:8" ht="15.5">
      <c r="A7" s="53"/>
      <c r="B7" s="53"/>
      <c r="C7" s="53"/>
      <c r="D7" s="53"/>
      <c r="E7" s="83" t="s">
        <v>128</v>
      </c>
      <c r="F7" s="83"/>
      <c r="G7" s="83" t="s">
        <v>128</v>
      </c>
      <c r="H7" s="53"/>
    </row>
    <row r="8" spans="1:8" ht="15.5">
      <c r="A8" s="53"/>
      <c r="B8" s="53"/>
      <c r="C8" s="55" t="s">
        <v>129</v>
      </c>
      <c r="D8" s="55"/>
      <c r="E8" s="55" t="s">
        <v>130</v>
      </c>
      <c r="F8" s="55"/>
      <c r="G8" s="55" t="s">
        <v>131</v>
      </c>
      <c r="H8" s="53"/>
    </row>
    <row r="9" spans="1:8" ht="15.5">
      <c r="A9" s="53" t="s">
        <v>132</v>
      </c>
      <c r="B9" s="53"/>
      <c r="C9" s="56">
        <v>0.17710000000000001</v>
      </c>
      <c r="D9" s="56"/>
      <c r="E9" s="56">
        <v>0</v>
      </c>
      <c r="F9" s="56"/>
      <c r="G9" s="56">
        <v>0</v>
      </c>
      <c r="H9" s="53"/>
    </row>
    <row r="10" spans="1:8" ht="15.5">
      <c r="A10" s="53" t="s">
        <v>133</v>
      </c>
      <c r="B10" s="53"/>
      <c r="C10" s="57">
        <v>1.4800000000000001E-2</v>
      </c>
      <c r="D10" s="57"/>
      <c r="E10" s="57">
        <v>0</v>
      </c>
      <c r="F10" s="57"/>
      <c r="G10" s="57">
        <v>0</v>
      </c>
      <c r="H10" s="53"/>
    </row>
    <row r="11" spans="1:8" ht="15.5">
      <c r="A11" s="53" t="s">
        <v>134</v>
      </c>
      <c r="B11" s="53"/>
      <c r="C11" s="58">
        <f>SUM(C9:C10)</f>
        <v>0.19190000000000002</v>
      </c>
      <c r="D11" s="59"/>
      <c r="E11" s="58">
        <f>SUM(E9:E10)</f>
        <v>0</v>
      </c>
      <c r="F11" s="58"/>
      <c r="G11" s="58">
        <f>SUM(G9:G10)</f>
        <v>0</v>
      </c>
      <c r="H11" s="53"/>
    </row>
    <row r="12" spans="1:8" ht="15.5">
      <c r="A12" s="53"/>
      <c r="B12" s="53"/>
      <c r="C12" s="60"/>
      <c r="D12" s="61"/>
      <c r="E12" s="60"/>
      <c r="F12" s="60"/>
      <c r="G12" s="60"/>
      <c r="H12" s="53"/>
    </row>
    <row r="13" spans="1:8" ht="15.5">
      <c r="A13" s="53" t="s">
        <v>135</v>
      </c>
      <c r="B13" s="53"/>
      <c r="C13" s="56">
        <v>5.4999999999999997E-3</v>
      </c>
      <c r="D13" s="56"/>
      <c r="E13" s="56">
        <v>0</v>
      </c>
      <c r="F13" s="56"/>
      <c r="G13" s="56">
        <v>0</v>
      </c>
      <c r="H13" s="53"/>
    </row>
    <row r="14" spans="1:8" ht="15.5">
      <c r="A14" s="53"/>
      <c r="B14" s="53"/>
      <c r="C14" s="58"/>
      <c r="D14" s="56"/>
      <c r="E14" s="58"/>
      <c r="F14" s="58"/>
      <c r="G14" s="58"/>
      <c r="H14" s="53"/>
    </row>
    <row r="15" spans="1:8" ht="15.5">
      <c r="A15" s="53" t="s">
        <v>136</v>
      </c>
      <c r="B15" s="53"/>
      <c r="C15" s="56">
        <v>1.4800000000000001E-2</v>
      </c>
      <c r="D15" s="56"/>
      <c r="E15" s="56">
        <v>1.4800000000000001E-2</v>
      </c>
      <c r="F15" s="56"/>
      <c r="G15" s="56">
        <v>1.4800000000000001E-2</v>
      </c>
      <c r="H15" s="53"/>
    </row>
    <row r="16" spans="1:8" ht="15.5">
      <c r="A16" s="53" t="s">
        <v>137</v>
      </c>
      <c r="B16" s="53"/>
      <c r="C16" s="57">
        <v>1.9599999999999999E-2</v>
      </c>
      <c r="D16" s="57"/>
      <c r="E16" s="57">
        <v>1.9599999999999999E-2</v>
      </c>
      <c r="F16" s="57"/>
      <c r="G16" s="57">
        <v>1.9599999999999999E-2</v>
      </c>
      <c r="H16" s="53"/>
    </row>
    <row r="17" spans="1:8" ht="15.5">
      <c r="A17" s="53"/>
      <c r="B17" s="53"/>
      <c r="C17" s="62">
        <f>SUM(C15:C16)</f>
        <v>3.44E-2</v>
      </c>
      <c r="D17" s="63"/>
      <c r="E17" s="62">
        <f>SUM(E15:E16)</f>
        <v>3.44E-2</v>
      </c>
      <c r="F17" s="62"/>
      <c r="G17" s="62">
        <f>SUM(G15:G16)</f>
        <v>3.44E-2</v>
      </c>
      <c r="H17" s="53"/>
    </row>
    <row r="18" spans="1:8" ht="15.5">
      <c r="A18" s="53"/>
      <c r="B18" s="53"/>
      <c r="C18" s="60"/>
      <c r="D18" s="61"/>
      <c r="E18" s="60"/>
      <c r="F18" s="60"/>
      <c r="G18" s="60"/>
      <c r="H18" s="53"/>
    </row>
    <row r="19" spans="1:8" ht="15.5">
      <c r="A19" s="53" t="s">
        <v>138</v>
      </c>
      <c r="B19" s="53"/>
      <c r="C19" s="56">
        <v>1.4500000000000001E-2</v>
      </c>
      <c r="D19" s="56"/>
      <c r="E19" s="56">
        <v>1.4500000000000001E-2</v>
      </c>
      <c r="F19" s="56"/>
      <c r="G19" s="56">
        <v>1.4500000000000001E-2</v>
      </c>
      <c r="H19" s="53"/>
    </row>
    <row r="20" spans="1:8" ht="15.5">
      <c r="A20" s="53" t="s">
        <v>139</v>
      </c>
      <c r="B20" s="53"/>
      <c r="C20" s="57">
        <v>0</v>
      </c>
      <c r="D20" s="57"/>
      <c r="E20" s="57">
        <v>0</v>
      </c>
      <c r="F20" s="57"/>
      <c r="G20" s="57">
        <v>6.2E-2</v>
      </c>
      <c r="H20" s="53"/>
    </row>
    <row r="21" spans="1:8" ht="15.5">
      <c r="A21" s="53" t="s">
        <v>140</v>
      </c>
      <c r="B21" s="53"/>
      <c r="C21" s="62">
        <f>SUM(C19:C20)</f>
        <v>1.4500000000000001E-2</v>
      </c>
      <c r="D21" s="63"/>
      <c r="E21" s="62">
        <f>SUM(E19:E20)</f>
        <v>1.4500000000000001E-2</v>
      </c>
      <c r="F21" s="62"/>
      <c r="G21" s="62">
        <f>SUM(G19:G20)</f>
        <v>7.6499999999999999E-2</v>
      </c>
      <c r="H21" s="53"/>
    </row>
    <row r="22" spans="1:8" ht="16" thickBot="1">
      <c r="A22" s="53"/>
      <c r="B22" s="53"/>
      <c r="C22" s="64"/>
      <c r="D22" s="65"/>
      <c r="E22" s="64"/>
      <c r="F22" s="64"/>
      <c r="G22" s="64"/>
      <c r="H22" s="53"/>
    </row>
    <row r="23" spans="1:8" ht="15.5">
      <c r="A23" s="66" t="s">
        <v>141</v>
      </c>
      <c r="B23" s="53"/>
      <c r="C23" s="67">
        <f>SUM(C11+C13+C17+C21)</f>
        <v>0.24630000000000002</v>
      </c>
      <c r="D23" s="68"/>
      <c r="E23" s="67">
        <f>SUM(E11+E13+E17+E21)</f>
        <v>4.8899999999999999E-2</v>
      </c>
      <c r="F23" s="67"/>
      <c r="G23" s="67">
        <f>SUM(G11+G13+G17+G21)</f>
        <v>0.1109</v>
      </c>
      <c r="H23" s="53"/>
    </row>
    <row r="24" spans="1:8" ht="15.5">
      <c r="A24" s="53"/>
      <c r="B24" s="53"/>
      <c r="C24" s="62"/>
      <c r="D24" s="69"/>
      <c r="E24" s="62"/>
      <c r="F24" s="62"/>
      <c r="G24" s="62"/>
      <c r="H24" s="53"/>
    </row>
    <row r="25" spans="1:8" ht="15.5">
      <c r="A25" s="53"/>
      <c r="B25" s="53"/>
      <c r="C25" s="60"/>
      <c r="D25" s="53"/>
      <c r="E25" s="60"/>
      <c r="F25" s="60"/>
      <c r="G25" s="60"/>
      <c r="H25" s="53"/>
    </row>
    <row r="26" spans="1:8" ht="15.5">
      <c r="A26" s="53" t="s">
        <v>142</v>
      </c>
      <c r="B26" s="53"/>
      <c r="C26" s="70">
        <v>0.13020000000000001</v>
      </c>
      <c r="D26" s="57"/>
      <c r="E26" s="70">
        <v>0.13020000000000001</v>
      </c>
      <c r="F26" s="57"/>
      <c r="G26" s="57">
        <v>0</v>
      </c>
      <c r="H26" s="53"/>
    </row>
    <row r="27" spans="1:8" ht="15.5">
      <c r="A27" s="53"/>
      <c r="B27" s="53"/>
      <c r="C27" s="60"/>
      <c r="D27" s="53"/>
      <c r="E27" s="60"/>
      <c r="F27" s="60"/>
      <c r="G27" s="60"/>
      <c r="H27" s="53"/>
    </row>
    <row r="28" spans="1:8" ht="15.5">
      <c r="A28" s="53"/>
      <c r="B28" s="53"/>
      <c r="C28" s="62">
        <f>SUM(C23+C26)</f>
        <v>0.37650000000000006</v>
      </c>
      <c r="D28" s="71"/>
      <c r="E28" s="62">
        <f>SUM(E23+E26)</f>
        <v>0.17910000000000001</v>
      </c>
      <c r="F28" s="62"/>
      <c r="G28" s="62">
        <f>SUM(G23+G26)</f>
        <v>0.1109</v>
      </c>
      <c r="H28" s="53"/>
    </row>
    <row r="29" spans="1:8" ht="15.5">
      <c r="A29" s="53"/>
      <c r="B29" s="53"/>
      <c r="C29" s="53"/>
      <c r="D29" s="53"/>
      <c r="E29" s="60"/>
      <c r="F29" s="60"/>
      <c r="G29" s="60"/>
      <c r="H29" s="53"/>
    </row>
    <row r="30" spans="1:8">
      <c r="A30" s="331" t="s">
        <v>146</v>
      </c>
      <c r="B30" s="331"/>
      <c r="C30" s="331"/>
      <c r="D30" s="331"/>
      <c r="E30" s="331"/>
      <c r="F30" s="331"/>
      <c r="G30" s="331"/>
      <c r="H30" s="331"/>
    </row>
  </sheetData>
  <mergeCells count="3">
    <mergeCell ref="A4:G4"/>
    <mergeCell ref="A5:G5"/>
    <mergeCell ref="A30:H30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Z111"/>
  <sheetViews>
    <sheetView tabSelected="1" topLeftCell="A3" zoomScaleNormal="100" zoomScalePageLayoutView="120" workbookViewId="0">
      <selection activeCell="M50" sqref="M50"/>
    </sheetView>
  </sheetViews>
  <sheetFormatPr defaultColWidth="8.54296875" defaultRowHeight="15.5"/>
  <cols>
    <col min="1" max="1" width="2.453125" style="157" customWidth="1"/>
    <col min="2" max="2" width="49.54296875" style="155" customWidth="1"/>
    <col min="3" max="3" width="14.54296875" style="156" customWidth="1"/>
    <col min="4" max="4" width="13.453125" style="157" customWidth="1"/>
    <col min="5" max="5" width="34.453125" style="157" customWidth="1"/>
    <col min="6" max="6" width="6.453125" style="157" customWidth="1"/>
    <col min="7" max="7" width="11.453125" style="158" customWidth="1"/>
    <col min="8" max="8" width="6.453125" style="157" customWidth="1"/>
    <col min="9" max="9" width="35.453125" style="157" customWidth="1"/>
    <col min="10" max="10" width="11" style="157" customWidth="1"/>
    <col min="11" max="11" width="20.81640625" style="159" bestFit="1" customWidth="1"/>
    <col min="12" max="12" width="3.54296875" style="159" customWidth="1"/>
    <col min="13" max="13" width="10.453125" style="157" bestFit="1" customWidth="1"/>
    <col min="14" max="14" width="1.81640625" style="157" customWidth="1"/>
    <col min="15" max="15" width="11.453125" style="157" customWidth="1"/>
    <col min="16" max="16" width="2.453125" style="157" customWidth="1"/>
    <col min="17" max="17" width="9.54296875" style="157" hidden="1" customWidth="1"/>
    <col min="18" max="18" width="0" style="157" hidden="1" customWidth="1"/>
    <col min="19" max="19" width="8.54296875" style="157"/>
    <col min="20" max="20" width="15.453125" style="157" customWidth="1"/>
    <col min="21" max="21" width="13.54296875" style="157" customWidth="1"/>
    <col min="22" max="22" width="13.453125" style="157" customWidth="1"/>
    <col min="23" max="24" width="8.54296875" style="157"/>
    <col min="25" max="25" width="11.453125" style="157" bestFit="1" customWidth="1"/>
    <col min="26" max="26" width="11.1796875" style="157" bestFit="1" customWidth="1"/>
    <col min="27" max="16384" width="8.54296875" style="157"/>
  </cols>
  <sheetData>
    <row r="1" spans="2:26" ht="16" thickBot="1">
      <c r="M1" s="157" t="s">
        <v>129</v>
      </c>
      <c r="O1" s="157" t="s">
        <v>147</v>
      </c>
      <c r="Q1" s="157" t="s">
        <v>148</v>
      </c>
    </row>
    <row r="2" spans="2:26" ht="20">
      <c r="B2" s="334" t="s">
        <v>149</v>
      </c>
      <c r="C2" s="335"/>
      <c r="D2" s="335"/>
      <c r="E2" s="335"/>
      <c r="F2" s="335"/>
      <c r="G2" s="335"/>
      <c r="H2" s="335"/>
      <c r="I2" s="335"/>
      <c r="J2" s="335"/>
      <c r="K2" s="336"/>
      <c r="L2" s="154"/>
      <c r="M2" s="337" t="s">
        <v>1</v>
      </c>
    </row>
    <row r="3" spans="2:26" ht="8.15" customHeight="1">
      <c r="B3" s="340"/>
      <c r="C3" s="341"/>
      <c r="D3" s="341"/>
      <c r="E3" s="341"/>
      <c r="F3" s="341"/>
      <c r="G3" s="341"/>
      <c r="H3" s="341"/>
      <c r="I3" s="341"/>
      <c r="J3" s="341"/>
      <c r="K3" s="342"/>
      <c r="M3" s="337"/>
    </row>
    <row r="4" spans="2:26" s="282" customFormat="1" ht="18">
      <c r="B4" s="281" t="s">
        <v>2</v>
      </c>
      <c r="C4" s="338"/>
      <c r="D4" s="338"/>
      <c r="E4" s="338"/>
      <c r="F4" s="338"/>
      <c r="G4" s="338"/>
      <c r="H4" s="338"/>
      <c r="I4" s="338"/>
      <c r="J4" s="338"/>
      <c r="K4" s="339"/>
      <c r="M4" s="337"/>
    </row>
    <row r="5" spans="2:26" s="282" customFormat="1" ht="18">
      <c r="B5" s="281" t="s">
        <v>4</v>
      </c>
      <c r="C5" s="343"/>
      <c r="D5" s="343"/>
      <c r="E5" s="343"/>
      <c r="F5" s="343"/>
      <c r="G5" s="343"/>
      <c r="H5" s="343"/>
      <c r="I5" s="343"/>
      <c r="J5" s="343"/>
      <c r="K5" s="344"/>
      <c r="M5" s="337"/>
    </row>
    <row r="6" spans="2:26" s="282" customFormat="1" ht="18">
      <c r="B6" s="281" t="s">
        <v>6</v>
      </c>
      <c r="C6" s="338"/>
      <c r="D6" s="338"/>
      <c r="E6" s="338"/>
      <c r="F6" s="338"/>
      <c r="G6" s="338"/>
      <c r="H6" s="338"/>
      <c r="I6" s="338"/>
      <c r="J6" s="338"/>
      <c r="K6" s="339"/>
      <c r="M6" s="337"/>
    </row>
    <row r="7" spans="2:26" s="282" customFormat="1" ht="18">
      <c r="B7" s="281" t="s">
        <v>8</v>
      </c>
      <c r="C7" s="345"/>
      <c r="D7" s="338"/>
      <c r="E7" s="338"/>
      <c r="F7" s="338"/>
      <c r="G7" s="338"/>
      <c r="H7" s="338"/>
      <c r="I7" s="338"/>
      <c r="J7" s="338"/>
      <c r="K7" s="339"/>
      <c r="M7" s="337"/>
    </row>
    <row r="8" spans="2:26" s="282" customFormat="1" ht="18">
      <c r="B8" s="281" t="s">
        <v>10</v>
      </c>
      <c r="C8" s="338"/>
      <c r="D8" s="338"/>
      <c r="E8" s="338"/>
      <c r="F8" s="338"/>
      <c r="G8" s="338"/>
      <c r="H8" s="338"/>
      <c r="I8" s="338"/>
      <c r="J8" s="338"/>
      <c r="K8" s="339"/>
      <c r="M8" s="337"/>
    </row>
    <row r="9" spans="2:26" s="282" customFormat="1" ht="18">
      <c r="B9" s="283" t="s">
        <v>150</v>
      </c>
      <c r="C9" s="346"/>
      <c r="D9" s="346"/>
      <c r="E9" s="284"/>
      <c r="F9" s="284"/>
      <c r="G9" s="284"/>
      <c r="H9" s="284"/>
      <c r="I9" s="284"/>
      <c r="J9" s="284"/>
      <c r="K9" s="285"/>
      <c r="M9" s="337"/>
    </row>
    <row r="10" spans="2:26" s="282" customFormat="1" ht="18">
      <c r="B10" s="286" t="s">
        <v>151</v>
      </c>
      <c r="C10" s="338"/>
      <c r="D10" s="338"/>
      <c r="E10" s="338"/>
      <c r="F10" s="338"/>
      <c r="G10" s="338"/>
      <c r="H10" s="338"/>
      <c r="I10" s="338"/>
      <c r="J10" s="338"/>
      <c r="K10" s="339"/>
      <c r="M10" s="337"/>
    </row>
    <row r="11" spans="2:26" s="282" customFormat="1" ht="18">
      <c r="B11" s="287"/>
      <c r="C11" s="288"/>
      <c r="G11" s="289"/>
      <c r="I11" s="347" t="s">
        <v>152</v>
      </c>
      <c r="J11" s="347"/>
      <c r="K11" s="316">
        <f>C9-K109</f>
        <v>0</v>
      </c>
      <c r="L11" s="290"/>
      <c r="M11" s="337"/>
      <c r="O11" s="291"/>
    </row>
    <row r="12" spans="2:26" ht="11.15" customHeight="1">
      <c r="B12" s="262"/>
      <c r="C12" s="273"/>
      <c r="D12" s="274"/>
      <c r="E12" s="274"/>
      <c r="F12" s="274"/>
      <c r="G12" s="275"/>
      <c r="H12" s="274"/>
      <c r="I12" s="274"/>
      <c r="J12" s="274"/>
      <c r="K12" s="263"/>
      <c r="M12" s="337"/>
      <c r="O12" s="162"/>
    </row>
    <row r="13" spans="2:26">
      <c r="B13" s="163" t="s">
        <v>14</v>
      </c>
      <c r="C13" s="276">
        <v>0</v>
      </c>
      <c r="D13" s="277" t="s">
        <v>15</v>
      </c>
      <c r="K13" s="161"/>
      <c r="M13" s="337"/>
      <c r="O13" s="164"/>
    </row>
    <row r="14" spans="2:26">
      <c r="B14" s="165" t="s">
        <v>16</v>
      </c>
      <c r="C14" s="166"/>
      <c r="D14" s="167"/>
      <c r="E14" s="167"/>
      <c r="F14" s="167"/>
      <c r="G14" s="184"/>
      <c r="H14" s="167"/>
      <c r="I14" s="167"/>
      <c r="J14" s="168" t="s">
        <v>29</v>
      </c>
      <c r="K14" s="169"/>
      <c r="L14" s="170"/>
      <c r="M14" s="171"/>
      <c r="Y14" s="1"/>
    </row>
    <row r="15" spans="2:26">
      <c r="B15" s="172"/>
      <c r="C15" s="166"/>
      <c r="D15" s="167"/>
      <c r="E15" s="167"/>
      <c r="F15" s="168"/>
      <c r="G15" s="192" t="s">
        <v>17</v>
      </c>
      <c r="H15" s="173" t="s">
        <v>34</v>
      </c>
      <c r="I15" s="174" t="s">
        <v>30</v>
      </c>
      <c r="J15" s="167" t="s">
        <v>31</v>
      </c>
      <c r="K15" s="182" t="s">
        <v>29</v>
      </c>
      <c r="L15" s="170"/>
      <c r="M15" s="171"/>
      <c r="Y15" s="1"/>
    </row>
    <row r="16" spans="2:26">
      <c r="B16" s="175" t="s">
        <v>18</v>
      </c>
      <c r="C16" s="176" t="s">
        <v>19</v>
      </c>
      <c r="D16" s="174" t="s">
        <v>153</v>
      </c>
      <c r="E16" s="174" t="s">
        <v>154</v>
      </c>
      <c r="F16" s="174"/>
      <c r="G16" s="192" t="s">
        <v>20</v>
      </c>
      <c r="H16" s="174"/>
      <c r="I16" s="174" t="s">
        <v>35</v>
      </c>
      <c r="J16" s="174" t="s">
        <v>36</v>
      </c>
      <c r="K16" s="177" t="s">
        <v>21</v>
      </c>
      <c r="L16" s="178"/>
      <c r="M16" s="171"/>
      <c r="Y16" s="1"/>
      <c r="Z16" s="309"/>
    </row>
    <row r="17" spans="2:22">
      <c r="B17" s="172"/>
      <c r="C17" s="166"/>
      <c r="D17" s="272"/>
      <c r="E17" s="237"/>
      <c r="F17" s="234"/>
      <c r="G17" s="236"/>
      <c r="H17" s="236"/>
      <c r="I17" s="235"/>
      <c r="J17" s="238"/>
      <c r="K17" s="268"/>
      <c r="L17" s="239"/>
      <c r="M17" s="240"/>
      <c r="N17" s="241"/>
    </row>
    <row r="18" spans="2:22">
      <c r="B18" s="172"/>
      <c r="C18" s="166"/>
      <c r="D18" s="272"/>
      <c r="E18" s="237"/>
      <c r="F18" s="234"/>
      <c r="G18" s="236"/>
      <c r="H18" s="236"/>
      <c r="I18" s="235"/>
      <c r="J18" s="238"/>
      <c r="K18" s="268"/>
      <c r="L18" s="239"/>
      <c r="M18" s="240"/>
      <c r="N18" s="241"/>
    </row>
    <row r="19" spans="2:22">
      <c r="B19" s="172"/>
      <c r="C19" s="166"/>
      <c r="D19" s="272"/>
      <c r="E19" s="237"/>
      <c r="F19" s="234"/>
      <c r="G19" s="236"/>
      <c r="H19" s="236"/>
      <c r="I19" s="235"/>
      <c r="J19" s="238"/>
      <c r="K19" s="268"/>
      <c r="L19" s="239"/>
      <c r="M19" s="240"/>
      <c r="N19" s="241"/>
    </row>
    <row r="20" spans="2:22">
      <c r="B20" s="172"/>
      <c r="C20" s="166"/>
      <c r="D20" s="272"/>
      <c r="E20" s="237"/>
      <c r="F20" s="234"/>
      <c r="G20" s="236"/>
      <c r="H20" s="236"/>
      <c r="I20" s="235"/>
      <c r="J20" s="238"/>
      <c r="K20" s="268"/>
      <c r="L20" s="239"/>
      <c r="M20" s="240"/>
      <c r="N20" s="241"/>
    </row>
    <row r="21" spans="2:22">
      <c r="B21" s="172"/>
      <c r="C21" s="166"/>
      <c r="D21" s="272"/>
      <c r="E21" s="237"/>
      <c r="F21" s="234"/>
      <c r="G21" s="236"/>
      <c r="H21" s="236"/>
      <c r="I21" s="235"/>
      <c r="J21" s="238"/>
      <c r="K21" s="318"/>
      <c r="L21" s="239"/>
      <c r="M21" s="240"/>
      <c r="N21" s="241"/>
    </row>
    <row r="22" spans="2:22">
      <c r="B22" s="172"/>
      <c r="C22" s="166"/>
      <c r="D22" s="272"/>
      <c r="E22" s="237"/>
      <c r="F22" s="234"/>
      <c r="G22" s="236"/>
      <c r="H22" s="236"/>
      <c r="I22" s="235"/>
      <c r="J22" s="238"/>
      <c r="K22" s="318"/>
      <c r="L22" s="239"/>
      <c r="M22" s="240"/>
      <c r="N22" s="241"/>
    </row>
    <row r="23" spans="2:22">
      <c r="B23" s="172"/>
      <c r="C23" s="166"/>
      <c r="D23" s="272"/>
      <c r="E23" s="168"/>
      <c r="F23" s="168"/>
      <c r="G23" s="236"/>
      <c r="H23" s="168"/>
      <c r="I23" s="180"/>
      <c r="J23" s="167"/>
      <c r="K23" s="269"/>
      <c r="L23" s="178"/>
      <c r="M23" s="171"/>
    </row>
    <row r="24" spans="2:22">
      <c r="B24" s="172"/>
      <c r="C24" s="166"/>
      <c r="D24" s="272"/>
      <c r="E24" s="168"/>
      <c r="F24" s="168"/>
      <c r="G24" s="236"/>
      <c r="H24" s="168"/>
      <c r="I24" s="180"/>
      <c r="J24" s="167"/>
      <c r="K24" s="269"/>
      <c r="L24" s="178"/>
      <c r="M24" s="171"/>
    </row>
    <row r="25" spans="2:22">
      <c r="B25" s="172"/>
      <c r="C25" s="166"/>
      <c r="D25" s="272"/>
      <c r="E25" s="168"/>
      <c r="F25" s="168"/>
      <c r="G25" s="184"/>
      <c r="H25" s="168"/>
      <c r="I25" s="168"/>
      <c r="J25" s="167"/>
      <c r="K25" s="270"/>
      <c r="L25" s="178"/>
      <c r="M25" s="171"/>
    </row>
    <row r="26" spans="2:22">
      <c r="B26" s="172"/>
      <c r="C26" s="166"/>
      <c r="D26" s="272"/>
      <c r="E26" s="168"/>
      <c r="F26" s="179"/>
      <c r="G26" s="184"/>
      <c r="H26" s="168"/>
      <c r="I26" s="179"/>
      <c r="J26" s="319"/>
      <c r="K26" s="269"/>
      <c r="L26" s="178"/>
      <c r="M26" s="171"/>
    </row>
    <row r="27" spans="2:22">
      <c r="B27" s="172"/>
      <c r="C27" s="166"/>
      <c r="D27" s="272"/>
      <c r="E27" s="168"/>
      <c r="F27" s="179"/>
      <c r="G27" s="166"/>
      <c r="H27" s="168"/>
      <c r="I27" s="180"/>
      <c r="J27" s="181"/>
      <c r="K27" s="269"/>
      <c r="L27" s="178"/>
      <c r="M27" s="171"/>
    </row>
    <row r="28" spans="2:22">
      <c r="B28" s="332" t="s">
        <v>27</v>
      </c>
      <c r="C28" s="333"/>
      <c r="D28" s="333"/>
      <c r="E28" s="333"/>
      <c r="F28" s="333"/>
      <c r="G28" s="333"/>
      <c r="H28" s="333"/>
      <c r="I28" s="333"/>
      <c r="J28" s="333"/>
      <c r="K28" s="185">
        <f>SUM(K17:K27)</f>
        <v>0</v>
      </c>
      <c r="L28" s="170"/>
      <c r="M28" s="171"/>
    </row>
    <row r="29" spans="2:22">
      <c r="B29" s="186"/>
      <c r="C29" s="187"/>
      <c r="D29" s="187"/>
      <c r="E29" s="187"/>
      <c r="F29" s="187"/>
      <c r="G29" s="188"/>
      <c r="H29" s="187"/>
      <c r="I29" s="187"/>
      <c r="J29" s="187"/>
      <c r="K29" s="189"/>
      <c r="L29" s="170"/>
      <c r="M29" s="171"/>
    </row>
    <row r="30" spans="2:22">
      <c r="B30" s="190" t="s">
        <v>155</v>
      </c>
      <c r="C30" s="167"/>
      <c r="D30" s="167"/>
      <c r="E30" s="167"/>
      <c r="F30" s="167"/>
      <c r="G30" s="184"/>
      <c r="H30" s="167"/>
      <c r="I30" s="167"/>
      <c r="J30" s="168" t="s">
        <v>29</v>
      </c>
      <c r="K30" s="169"/>
      <c r="L30" s="170"/>
      <c r="M30" s="171"/>
      <c r="T30" s="157" t="s">
        <v>39</v>
      </c>
      <c r="U30" s="157" t="s">
        <v>156</v>
      </c>
    </row>
    <row r="31" spans="2:22">
      <c r="B31" s="191"/>
      <c r="C31" s="167"/>
      <c r="D31" s="167"/>
      <c r="E31" s="167"/>
      <c r="F31" s="168"/>
      <c r="G31" s="192" t="s">
        <v>17</v>
      </c>
      <c r="H31" s="173" t="s">
        <v>34</v>
      </c>
      <c r="I31" s="174" t="s">
        <v>30</v>
      </c>
      <c r="J31" s="167" t="s">
        <v>31</v>
      </c>
      <c r="K31" s="182" t="s">
        <v>29</v>
      </c>
      <c r="L31" s="170"/>
      <c r="M31" s="171"/>
      <c r="T31" s="313">
        <f>SUM(K17,K18,K19,K20,K25)</f>
        <v>0</v>
      </c>
      <c r="U31" s="313">
        <f>SUM(K21,K22,K23,K24,K26,K27)</f>
        <v>0</v>
      </c>
    </row>
    <row r="32" spans="2:22">
      <c r="B32" s="175" t="s">
        <v>18</v>
      </c>
      <c r="C32" s="174" t="s">
        <v>19</v>
      </c>
      <c r="D32" s="174" t="s">
        <v>153</v>
      </c>
      <c r="E32" s="174" t="s">
        <v>154</v>
      </c>
      <c r="F32" s="174"/>
      <c r="G32" s="192" t="s">
        <v>20</v>
      </c>
      <c r="H32" s="174"/>
      <c r="I32" s="174" t="s">
        <v>35</v>
      </c>
      <c r="J32" s="174" t="s">
        <v>36</v>
      </c>
      <c r="K32" s="177" t="s">
        <v>21</v>
      </c>
      <c r="L32" s="170"/>
      <c r="M32" s="157" t="s">
        <v>129</v>
      </c>
      <c r="O32" s="157" t="s">
        <v>147</v>
      </c>
      <c r="Q32" s="157" t="s">
        <v>148</v>
      </c>
      <c r="T32" s="310"/>
      <c r="V32" s="312" t="s">
        <v>157</v>
      </c>
    </row>
    <row r="33" spans="2:23">
      <c r="B33" s="266" t="s">
        <v>158</v>
      </c>
      <c r="C33" s="166">
        <v>521000</v>
      </c>
      <c r="D33" s="183" t="s">
        <v>159</v>
      </c>
      <c r="E33" s="167"/>
      <c r="F33" s="183"/>
      <c r="G33" s="236">
        <v>30000</v>
      </c>
      <c r="H33" s="183" t="s">
        <v>39</v>
      </c>
      <c r="I33" s="183"/>
      <c r="J33" s="183"/>
      <c r="K33" s="193">
        <f>V33</f>
        <v>0</v>
      </c>
      <c r="L33" s="170"/>
      <c r="M33" s="194">
        <f>'FY24 Fringe Rates'!C12+'FY24 Fringe Rates'!C14</f>
        <v>0.1643</v>
      </c>
      <c r="N33" s="194">
        <v>0</v>
      </c>
      <c r="O33" s="194">
        <v>0</v>
      </c>
      <c r="P33" s="194">
        <v>0</v>
      </c>
      <c r="Q33" s="194">
        <v>0</v>
      </c>
      <c r="S33" s="157">
        <v>521000</v>
      </c>
      <c r="T33" s="309">
        <f>M33*(K17+K18+K19+K20+K25)</f>
        <v>0</v>
      </c>
      <c r="U33" s="309">
        <f>O33*$U$31</f>
        <v>0</v>
      </c>
      <c r="V33" s="309">
        <f>T33+U33</f>
        <v>0</v>
      </c>
    </row>
    <row r="34" spans="2:23">
      <c r="B34" s="266" t="s">
        <v>160</v>
      </c>
      <c r="C34" s="166">
        <v>522000</v>
      </c>
      <c r="D34" s="183" t="s">
        <v>159</v>
      </c>
      <c r="E34" s="167"/>
      <c r="F34" s="183"/>
      <c r="G34" s="236">
        <v>30000</v>
      </c>
      <c r="H34" s="183" t="s">
        <v>161</v>
      </c>
      <c r="I34" s="183"/>
      <c r="J34" s="183"/>
      <c r="K34" s="193">
        <f t="shared" ref="K34:K37" si="0">V34</f>
        <v>0</v>
      </c>
      <c r="L34" s="170"/>
      <c r="M34" s="194">
        <f>'FY24 Fringe Rates'!C16</f>
        <v>2.3999999999999998E-3</v>
      </c>
      <c r="N34" s="194">
        <v>0</v>
      </c>
      <c r="O34" s="194">
        <f>'FY24 Fringe Rates'!F16</f>
        <v>2.3999999999999998E-3</v>
      </c>
      <c r="P34" s="194">
        <v>0</v>
      </c>
      <c r="Q34" s="194">
        <v>5.9999999999999995E-4</v>
      </c>
      <c r="S34" s="157">
        <v>522000</v>
      </c>
      <c r="T34" s="309">
        <f>M34*(K17+K18+K19+K20+K25)</f>
        <v>0</v>
      </c>
      <c r="U34" s="309">
        <f t="shared" ref="U34:U37" si="1">O34*$U$31</f>
        <v>0</v>
      </c>
      <c r="V34" s="309">
        <f t="shared" ref="V34:V38" si="2">T34+U34</f>
        <v>0</v>
      </c>
    </row>
    <row r="35" spans="2:23">
      <c r="B35" s="266" t="s">
        <v>162</v>
      </c>
      <c r="C35" s="166">
        <v>524000</v>
      </c>
      <c r="D35" s="183" t="s">
        <v>159</v>
      </c>
      <c r="E35" s="167"/>
      <c r="F35" s="183"/>
      <c r="G35" s="236">
        <v>30000</v>
      </c>
      <c r="H35" s="183" t="s">
        <v>161</v>
      </c>
      <c r="I35" s="183"/>
      <c r="J35" s="183"/>
      <c r="K35" s="193">
        <f t="shared" si="0"/>
        <v>0</v>
      </c>
      <c r="L35" s="170"/>
      <c r="M35" s="194">
        <f>'FY24 Fringe Rates'!C17</f>
        <v>2.0000000000000001E-4</v>
      </c>
      <c r="N35" s="194">
        <v>0</v>
      </c>
      <c r="O35" s="194">
        <f>'FY24 Fringe Rates'!F17</f>
        <v>2.0000000000000001E-4</v>
      </c>
      <c r="P35" s="194">
        <v>0</v>
      </c>
      <c r="Q35" s="194">
        <v>3.2000000000000002E-3</v>
      </c>
      <c r="S35" s="157">
        <v>524000</v>
      </c>
      <c r="T35" s="309">
        <f>M35*(K17+K18+K19+K20+K25)</f>
        <v>0</v>
      </c>
      <c r="U35" s="309">
        <f>O35*(K21+K22+K23+K24+K26+K27)</f>
        <v>0</v>
      </c>
      <c r="V35" s="309">
        <f t="shared" si="2"/>
        <v>0</v>
      </c>
    </row>
    <row r="36" spans="2:23">
      <c r="B36" s="266" t="s">
        <v>163</v>
      </c>
      <c r="C36" s="167">
        <v>525000</v>
      </c>
      <c r="D36" s="183" t="s">
        <v>159</v>
      </c>
      <c r="E36" s="167"/>
      <c r="F36" s="183"/>
      <c r="G36" s="236">
        <v>30000</v>
      </c>
      <c r="H36" s="183" t="s">
        <v>161</v>
      </c>
      <c r="I36" s="183"/>
      <c r="J36" s="183"/>
      <c r="K36" s="193">
        <f t="shared" si="0"/>
        <v>0</v>
      </c>
      <c r="L36" s="170"/>
      <c r="M36" s="194">
        <f>'FY24 Fringe Rates'!C22</f>
        <v>1.4500000000000001E-2</v>
      </c>
      <c r="N36" s="194">
        <v>0</v>
      </c>
      <c r="O36" s="194">
        <f>'FY24 Fringe Rates'!F22</f>
        <v>1.4500000000000001E-2</v>
      </c>
      <c r="P36" s="194">
        <v>0</v>
      </c>
      <c r="Q36" s="194">
        <v>7.6499999999999999E-2</v>
      </c>
      <c r="S36" s="157">
        <v>525000</v>
      </c>
      <c r="T36" s="309">
        <f>M36*(K17+K18+K19+K20+K25)</f>
        <v>0</v>
      </c>
      <c r="U36" s="309">
        <f>O36*(K21+K22+K23+K24+K26+K27)</f>
        <v>0</v>
      </c>
      <c r="V36" s="309">
        <f t="shared" si="2"/>
        <v>0</v>
      </c>
    </row>
    <row r="37" spans="2:23">
      <c r="B37" s="267" t="s">
        <v>164</v>
      </c>
      <c r="C37" s="167">
        <v>529000</v>
      </c>
      <c r="D37" s="183" t="s">
        <v>159</v>
      </c>
      <c r="E37" s="167"/>
      <c r="F37" s="183"/>
      <c r="G37" s="236">
        <v>30000</v>
      </c>
      <c r="H37" s="183" t="s">
        <v>161</v>
      </c>
      <c r="I37" s="183"/>
      <c r="J37" s="183"/>
      <c r="K37" s="193">
        <f t="shared" si="0"/>
        <v>0</v>
      </c>
      <c r="L37" s="170"/>
      <c r="M37" s="194">
        <f>'FY24 Fringe Rates'!D27</f>
        <v>0.12529999999999999</v>
      </c>
      <c r="N37" s="194">
        <v>0</v>
      </c>
      <c r="O37" s="194">
        <v>0</v>
      </c>
      <c r="P37" s="194">
        <v>0</v>
      </c>
      <c r="Q37" s="194">
        <v>0</v>
      </c>
      <c r="S37" s="157">
        <v>529000</v>
      </c>
      <c r="T37" s="309">
        <f>M37*$T$31</f>
        <v>0</v>
      </c>
      <c r="U37" s="309">
        <f t="shared" si="1"/>
        <v>0</v>
      </c>
      <c r="V37" s="309">
        <f t="shared" si="2"/>
        <v>0</v>
      </c>
    </row>
    <row r="38" spans="2:23" ht="16" thickBot="1">
      <c r="B38" s="191"/>
      <c r="C38" s="166"/>
      <c r="D38" s="166"/>
      <c r="E38" s="167"/>
      <c r="F38" s="183"/>
      <c r="G38" s="184"/>
      <c r="H38" s="166"/>
      <c r="I38" s="183"/>
      <c r="J38" s="166"/>
      <c r="K38" s="193"/>
      <c r="L38" s="170"/>
      <c r="M38" s="171"/>
      <c r="T38" s="311">
        <f>SUM(T33:T37)</f>
        <v>0</v>
      </c>
      <c r="U38" s="311">
        <f>SUM(U33:U37)</f>
        <v>0</v>
      </c>
      <c r="V38" s="311">
        <f t="shared" si="2"/>
        <v>0</v>
      </c>
      <c r="W38" s="157" t="s">
        <v>165</v>
      </c>
    </row>
    <row r="39" spans="2:23" ht="18.649999999999999" customHeight="1" thickTop="1">
      <c r="B39" s="332" t="s">
        <v>27</v>
      </c>
      <c r="C39" s="333"/>
      <c r="D39" s="333"/>
      <c r="E39" s="333"/>
      <c r="F39" s="333"/>
      <c r="G39" s="333"/>
      <c r="H39" s="333"/>
      <c r="I39" s="333"/>
      <c r="J39" s="333"/>
      <c r="K39" s="185">
        <f>SUM(K33:K38)</f>
        <v>0</v>
      </c>
      <c r="L39" s="170"/>
      <c r="M39" s="171"/>
    </row>
    <row r="40" spans="2:23">
      <c r="B40" s="195"/>
      <c r="C40" s="196"/>
      <c r="D40" s="197"/>
      <c r="E40" s="197"/>
      <c r="F40" s="198"/>
      <c r="G40" s="199"/>
      <c r="H40" s="200"/>
      <c r="I40" s="201"/>
      <c r="J40" s="198"/>
      <c r="K40" s="202"/>
      <c r="L40" s="178"/>
      <c r="M40" s="171"/>
    </row>
    <row r="41" spans="2:23">
      <c r="B41" s="165" t="s">
        <v>166</v>
      </c>
      <c r="C41" s="166"/>
      <c r="D41" s="167"/>
      <c r="E41" s="167"/>
      <c r="F41" s="168"/>
      <c r="G41" s="192"/>
      <c r="H41" s="173"/>
      <c r="I41" s="174"/>
      <c r="J41" s="167"/>
      <c r="K41" s="169"/>
      <c r="L41" s="178"/>
      <c r="M41" s="171"/>
    </row>
    <row r="42" spans="2:23">
      <c r="B42" s="203"/>
      <c r="C42" s="166"/>
      <c r="D42" s="167"/>
      <c r="E42" s="167"/>
      <c r="F42" s="168"/>
      <c r="G42" s="192" t="s">
        <v>17</v>
      </c>
      <c r="H42" s="173" t="s">
        <v>167</v>
      </c>
      <c r="I42" s="174"/>
      <c r="J42" s="168" t="s">
        <v>168</v>
      </c>
      <c r="K42" s="182" t="s">
        <v>29</v>
      </c>
      <c r="L42" s="178"/>
      <c r="M42" s="171"/>
    </row>
    <row r="43" spans="2:23">
      <c r="B43" s="278" t="s">
        <v>18</v>
      </c>
      <c r="C43" s="176" t="s">
        <v>19</v>
      </c>
      <c r="D43" s="174" t="s">
        <v>153</v>
      </c>
      <c r="E43" s="174" t="s">
        <v>169</v>
      </c>
      <c r="F43" s="174"/>
      <c r="G43" s="192" t="s">
        <v>20</v>
      </c>
      <c r="H43" s="174"/>
      <c r="I43" s="174"/>
      <c r="J43" s="204"/>
      <c r="K43" s="243" t="s">
        <v>21</v>
      </c>
      <c r="L43" s="178"/>
      <c r="M43" s="171"/>
    </row>
    <row r="44" spans="2:23">
      <c r="B44" s="255"/>
      <c r="C44" s="251"/>
      <c r="D44" s="252"/>
      <c r="E44" s="252"/>
      <c r="F44" s="252"/>
      <c r="G44" s="236"/>
      <c r="H44" s="252"/>
      <c r="I44" s="317"/>
      <c r="J44" s="252"/>
      <c r="K44" s="244"/>
      <c r="L44" s="170"/>
      <c r="M44" s="254"/>
    </row>
    <row r="45" spans="2:23">
      <c r="B45" s="255"/>
      <c r="C45" s="251"/>
      <c r="D45" s="252"/>
      <c r="E45" s="315"/>
      <c r="F45" s="252"/>
      <c r="G45" s="236"/>
      <c r="H45" s="252"/>
      <c r="I45" s="317"/>
      <c r="J45" s="252"/>
      <c r="K45" s="244"/>
      <c r="L45" s="170"/>
      <c r="M45" s="254"/>
    </row>
    <row r="46" spans="2:23">
      <c r="B46" s="255"/>
      <c r="C46" s="251"/>
      <c r="D46" s="252"/>
      <c r="E46" s="314"/>
      <c r="F46" s="252"/>
      <c r="G46" s="236"/>
      <c r="H46" s="252"/>
      <c r="I46" s="317"/>
      <c r="J46" s="252"/>
      <c r="K46" s="244"/>
      <c r="L46" s="170"/>
      <c r="M46" s="254"/>
    </row>
    <row r="47" spans="2:23">
      <c r="B47" s="157"/>
      <c r="C47" s="157"/>
      <c r="G47" s="157"/>
      <c r="K47" s="157"/>
      <c r="L47" s="170"/>
      <c r="M47" s="254"/>
    </row>
    <row r="48" spans="2:23">
      <c r="B48" s="251"/>
      <c r="C48" s="251"/>
      <c r="D48" s="252"/>
      <c r="E48" s="252"/>
      <c r="F48" s="252"/>
      <c r="G48" s="253"/>
      <c r="H48" s="253"/>
      <c r="I48" s="253"/>
      <c r="J48" s="252"/>
      <c r="K48" s="244"/>
      <c r="L48" s="170"/>
      <c r="M48" s="254"/>
    </row>
    <row r="49" spans="2:13">
      <c r="B49" s="251"/>
      <c r="C49" s="251"/>
      <c r="D49" s="168"/>
      <c r="E49" s="167"/>
      <c r="F49" s="167"/>
      <c r="G49" s="206"/>
      <c r="H49" s="167"/>
      <c r="I49" s="167"/>
      <c r="J49" s="167"/>
      <c r="K49" s="242"/>
      <c r="M49" s="171"/>
    </row>
    <row r="50" spans="2:13">
      <c r="B50" s="172"/>
      <c r="C50" s="166"/>
      <c r="D50" s="252"/>
      <c r="E50" s="247"/>
      <c r="F50" s="247"/>
      <c r="G50" s="245"/>
      <c r="H50" s="247"/>
      <c r="I50" s="247"/>
      <c r="J50" s="247"/>
      <c r="K50" s="249"/>
      <c r="L50" s="248"/>
      <c r="M50" s="246"/>
    </row>
    <row r="51" spans="2:13">
      <c r="B51" s="172"/>
      <c r="C51" s="166"/>
      <c r="D51" s="252"/>
      <c r="E51" s="247"/>
      <c r="F51" s="247"/>
      <c r="G51" s="236"/>
      <c r="H51" s="247"/>
      <c r="I51" s="247"/>
      <c r="J51" s="247"/>
      <c r="K51" s="249"/>
      <c r="L51" s="248"/>
      <c r="M51" s="246"/>
    </row>
    <row r="52" spans="2:13">
      <c r="B52" s="172"/>
      <c r="C52" s="166"/>
      <c r="D52" s="252"/>
      <c r="E52" s="247"/>
      <c r="F52" s="247"/>
      <c r="G52" s="245"/>
      <c r="H52" s="247"/>
      <c r="I52" s="247"/>
      <c r="J52" s="247"/>
      <c r="K52" s="249"/>
      <c r="L52" s="248"/>
      <c r="M52" s="246"/>
    </row>
    <row r="53" spans="2:13">
      <c r="B53" s="251"/>
      <c r="C53" s="251"/>
      <c r="D53" s="168"/>
      <c r="E53" s="167"/>
      <c r="F53" s="167"/>
      <c r="G53" s="206"/>
      <c r="H53" s="167"/>
      <c r="I53" s="167"/>
      <c r="J53" s="167"/>
      <c r="K53" s="242"/>
      <c r="L53" s="178"/>
      <c r="M53" s="171"/>
    </row>
    <row r="54" spans="2:13" ht="18.649999999999999" customHeight="1">
      <c r="B54" s="333" t="s">
        <v>27</v>
      </c>
      <c r="C54" s="333"/>
      <c r="D54" s="333"/>
      <c r="E54" s="333"/>
      <c r="F54" s="333"/>
      <c r="G54" s="333"/>
      <c r="H54" s="333"/>
      <c r="I54" s="333"/>
      <c r="J54" s="333"/>
      <c r="K54" s="250">
        <f>SUM(K44:K53)</f>
        <v>0</v>
      </c>
      <c r="L54" s="178"/>
      <c r="M54" s="171"/>
    </row>
    <row r="55" spans="2:13">
      <c r="B55" s="186"/>
      <c r="C55" s="187"/>
      <c r="D55" s="187"/>
      <c r="E55" s="187"/>
      <c r="F55" s="187"/>
      <c r="G55" s="188"/>
      <c r="H55" s="187"/>
      <c r="I55" s="187"/>
      <c r="J55" s="187"/>
      <c r="K55" s="189"/>
      <c r="L55" s="170"/>
      <c r="M55" s="171"/>
    </row>
    <row r="56" spans="2:13">
      <c r="B56" s="165" t="s">
        <v>170</v>
      </c>
      <c r="C56" s="166"/>
      <c r="D56" s="167"/>
      <c r="E56" s="167"/>
      <c r="F56" s="167"/>
      <c r="G56" s="184"/>
      <c r="H56" s="167"/>
      <c r="I56" s="167"/>
      <c r="J56" s="168" t="s">
        <v>29</v>
      </c>
      <c r="K56" s="169"/>
      <c r="L56" s="178"/>
      <c r="M56" s="171"/>
    </row>
    <row r="57" spans="2:13">
      <c r="B57" s="172"/>
      <c r="C57" s="166"/>
      <c r="D57" s="167"/>
      <c r="E57" s="167"/>
      <c r="F57" s="168"/>
      <c r="G57" s="192" t="s">
        <v>17</v>
      </c>
      <c r="H57" s="173" t="s">
        <v>34</v>
      </c>
      <c r="I57" s="174" t="s">
        <v>30</v>
      </c>
      <c r="J57" s="168" t="s">
        <v>31</v>
      </c>
      <c r="K57" s="182" t="s">
        <v>29</v>
      </c>
      <c r="L57" s="178"/>
      <c r="M57" s="171"/>
    </row>
    <row r="58" spans="2:13">
      <c r="B58" s="175" t="s">
        <v>18</v>
      </c>
      <c r="C58" s="176" t="s">
        <v>19</v>
      </c>
      <c r="D58" s="174" t="s">
        <v>153</v>
      </c>
      <c r="E58" s="174" t="s">
        <v>169</v>
      </c>
      <c r="F58" s="174"/>
      <c r="G58" s="192" t="s">
        <v>20</v>
      </c>
      <c r="H58" s="174"/>
      <c r="I58" s="174" t="s">
        <v>35</v>
      </c>
      <c r="J58" s="174" t="s">
        <v>36</v>
      </c>
      <c r="K58" s="177" t="s">
        <v>21</v>
      </c>
      <c r="L58" s="178"/>
      <c r="M58" s="171"/>
    </row>
    <row r="59" spans="2:13">
      <c r="B59" s="251"/>
      <c r="C59" s="251"/>
      <c r="D59" s="252"/>
      <c r="E59" s="252"/>
      <c r="F59" s="252"/>
      <c r="G59" s="253"/>
      <c r="H59" s="252"/>
      <c r="I59" s="252"/>
      <c r="J59" s="252"/>
      <c r="K59" s="244"/>
      <c r="L59" s="170"/>
      <c r="M59" s="254"/>
    </row>
    <row r="60" spans="2:13" ht="19.399999999999999" customHeight="1">
      <c r="B60" s="279"/>
      <c r="C60" s="166"/>
      <c r="D60" s="183"/>
      <c r="E60" s="183"/>
      <c r="F60" s="183"/>
      <c r="G60" s="236">
        <v>30000</v>
      </c>
      <c r="H60" s="183"/>
      <c r="I60" s="183"/>
      <c r="J60" s="183"/>
      <c r="K60" s="244"/>
      <c r="L60" s="170"/>
      <c r="M60" s="254"/>
    </row>
    <row r="61" spans="2:13">
      <c r="B61" s="279"/>
      <c r="C61" s="166"/>
      <c r="D61" s="183"/>
      <c r="E61" s="183"/>
      <c r="F61" s="183"/>
      <c r="G61" s="166"/>
      <c r="H61" s="183"/>
      <c r="I61" s="183"/>
      <c r="J61" s="183"/>
      <c r="K61" s="169"/>
      <c r="L61" s="170"/>
      <c r="M61" s="194"/>
    </row>
    <row r="62" spans="2:13">
      <c r="B62" s="172"/>
      <c r="C62" s="166"/>
      <c r="D62" s="183"/>
      <c r="E62" s="183"/>
      <c r="F62" s="183"/>
      <c r="G62" s="206"/>
      <c r="H62" s="183"/>
      <c r="I62" s="183"/>
      <c r="J62" s="183"/>
      <c r="K62" s="169"/>
      <c r="M62" s="205"/>
    </row>
    <row r="63" spans="2:13">
      <c r="B63" s="172"/>
      <c r="C63" s="166"/>
      <c r="D63" s="174"/>
      <c r="E63" s="174"/>
      <c r="F63" s="174"/>
      <c r="G63" s="184"/>
      <c r="H63" s="174"/>
      <c r="I63" s="174"/>
      <c r="J63" s="204"/>
      <c r="K63" s="182"/>
      <c r="M63" s="205"/>
    </row>
    <row r="64" spans="2:13">
      <c r="B64" s="332" t="s">
        <v>27</v>
      </c>
      <c r="C64" s="333"/>
      <c r="D64" s="333"/>
      <c r="E64" s="333"/>
      <c r="F64" s="333"/>
      <c r="G64" s="333"/>
      <c r="H64" s="333"/>
      <c r="I64" s="333"/>
      <c r="J64" s="333"/>
      <c r="K64" s="185">
        <f>SUM(K59:K63)</f>
        <v>0</v>
      </c>
      <c r="M64" s="171"/>
    </row>
    <row r="65" spans="2:13">
      <c r="B65" s="207"/>
      <c r="C65" s="196"/>
      <c r="D65" s="197"/>
      <c r="E65" s="197"/>
      <c r="F65" s="197"/>
      <c r="G65" s="208"/>
      <c r="H65" s="197"/>
      <c r="I65" s="197"/>
      <c r="J65" s="197"/>
      <c r="K65" s="189"/>
      <c r="M65" s="171"/>
    </row>
    <row r="66" spans="2:13">
      <c r="B66" s="165" t="s">
        <v>86</v>
      </c>
      <c r="C66" s="166"/>
      <c r="D66" s="167"/>
      <c r="E66" s="167"/>
      <c r="F66" s="167"/>
      <c r="G66" s="184"/>
      <c r="H66" s="167"/>
      <c r="I66" s="167"/>
      <c r="J66" s="168"/>
      <c r="K66" s="169"/>
      <c r="M66" s="171"/>
    </row>
    <row r="67" spans="2:13">
      <c r="B67" s="172"/>
      <c r="C67" s="166"/>
      <c r="D67" s="167"/>
      <c r="E67" s="167"/>
      <c r="F67" s="168"/>
      <c r="G67" s="192" t="s">
        <v>17</v>
      </c>
      <c r="H67" s="174"/>
      <c r="I67" s="174"/>
      <c r="J67" s="167"/>
      <c r="K67" s="182" t="s">
        <v>29</v>
      </c>
      <c r="M67" s="171"/>
    </row>
    <row r="68" spans="2:13">
      <c r="B68" s="175" t="s">
        <v>18</v>
      </c>
      <c r="C68" s="176" t="s">
        <v>19</v>
      </c>
      <c r="D68" s="174" t="s">
        <v>153</v>
      </c>
      <c r="E68" s="174" t="s">
        <v>169</v>
      </c>
      <c r="F68" s="174"/>
      <c r="G68" s="192" t="s">
        <v>20</v>
      </c>
      <c r="H68" s="174"/>
      <c r="I68" s="174"/>
      <c r="J68" s="174"/>
      <c r="K68" s="177" t="s">
        <v>21</v>
      </c>
      <c r="M68" s="171"/>
    </row>
    <row r="69" spans="2:13">
      <c r="B69" s="219"/>
      <c r="C69" s="323"/>
      <c r="D69" s="168"/>
      <c r="E69" s="220"/>
      <c r="F69" s="220"/>
      <c r="G69" s="166"/>
      <c r="H69" s="220"/>
      <c r="I69" s="220"/>
      <c r="J69" s="220"/>
      <c r="K69" s="157"/>
      <c r="M69" s="171"/>
    </row>
    <row r="70" spans="2:13">
      <c r="B70" s="251"/>
      <c r="C70" s="251"/>
      <c r="D70" s="252"/>
      <c r="E70" s="252"/>
      <c r="F70" s="252"/>
      <c r="G70" s="253"/>
      <c r="H70" s="253"/>
      <c r="I70" s="253"/>
      <c r="J70" s="252"/>
      <c r="K70" s="244"/>
      <c r="M70" s="171"/>
    </row>
    <row r="71" spans="2:13">
      <c r="B71" s="219"/>
      <c r="C71" s="166"/>
      <c r="D71" s="220"/>
      <c r="E71" s="220"/>
      <c r="F71" s="220"/>
      <c r="G71" s="166"/>
      <c r="H71" s="220"/>
      <c r="I71" s="220"/>
      <c r="J71" s="220"/>
      <c r="K71" s="169"/>
      <c r="L71" s="170"/>
      <c r="M71" s="194"/>
    </row>
    <row r="72" spans="2:13">
      <c r="B72" s="172"/>
      <c r="C72" s="166"/>
      <c r="D72" s="183"/>
      <c r="E72" s="167"/>
      <c r="F72" s="183"/>
      <c r="G72" s="166"/>
      <c r="H72" s="183"/>
      <c r="I72" s="183"/>
      <c r="J72" s="183"/>
      <c r="K72" s="169"/>
      <c r="L72" s="170"/>
      <c r="M72" s="194"/>
    </row>
    <row r="73" spans="2:13">
      <c r="B73" s="172"/>
      <c r="C73" s="166"/>
      <c r="D73" s="183"/>
      <c r="E73" s="183"/>
      <c r="F73" s="183"/>
      <c r="G73" s="166"/>
      <c r="H73" s="183"/>
      <c r="I73" s="183"/>
      <c r="J73" s="183"/>
      <c r="K73" s="193"/>
      <c r="M73" s="171"/>
    </row>
    <row r="74" spans="2:13">
      <c r="B74" s="172"/>
      <c r="C74" s="166"/>
      <c r="D74" s="183"/>
      <c r="E74" s="183"/>
      <c r="F74" s="183"/>
      <c r="G74" s="166"/>
      <c r="H74" s="183"/>
      <c r="I74" s="183"/>
      <c r="J74" s="183"/>
      <c r="K74" s="193"/>
      <c r="M74" s="171"/>
    </row>
    <row r="75" spans="2:13">
      <c r="B75" s="172"/>
      <c r="C75" s="166"/>
      <c r="D75" s="183"/>
      <c r="E75" s="183"/>
      <c r="F75" s="183"/>
      <c r="G75" s="166"/>
      <c r="H75" s="183"/>
      <c r="I75" s="183"/>
      <c r="J75" s="183"/>
      <c r="K75" s="193"/>
      <c r="M75" s="171"/>
    </row>
    <row r="76" spans="2:13">
      <c r="B76" s="172"/>
      <c r="C76" s="166"/>
      <c r="D76" s="183"/>
      <c r="E76" s="183"/>
      <c r="F76" s="183"/>
      <c r="G76" s="166"/>
      <c r="H76" s="183"/>
      <c r="I76" s="183"/>
      <c r="J76" s="183"/>
      <c r="K76" s="193"/>
      <c r="M76" s="171"/>
    </row>
    <row r="77" spans="2:13">
      <c r="B77" s="172"/>
      <c r="C77" s="166"/>
      <c r="D77" s="183"/>
      <c r="E77" s="183"/>
      <c r="F77" s="183"/>
      <c r="G77" s="206"/>
      <c r="H77" s="183"/>
      <c r="I77" s="183"/>
      <c r="J77" s="183"/>
      <c r="K77" s="193"/>
      <c r="M77" s="171"/>
    </row>
    <row r="78" spans="2:13">
      <c r="B78" s="172"/>
      <c r="C78" s="166"/>
      <c r="D78" s="183"/>
      <c r="E78" s="183"/>
      <c r="F78" s="183"/>
      <c r="G78" s="206"/>
      <c r="H78" s="183"/>
      <c r="I78" s="183"/>
      <c r="J78" s="183"/>
      <c r="K78" s="193"/>
      <c r="M78" s="171"/>
    </row>
    <row r="79" spans="2:13">
      <c r="B79" s="332" t="s">
        <v>27</v>
      </c>
      <c r="C79" s="333"/>
      <c r="D79" s="333"/>
      <c r="E79" s="333"/>
      <c r="F79" s="333"/>
      <c r="G79" s="333"/>
      <c r="H79" s="333"/>
      <c r="I79" s="333"/>
      <c r="J79" s="333"/>
      <c r="K79" s="185">
        <f>SUM(K70:K78)</f>
        <v>0</v>
      </c>
      <c r="M79" s="171"/>
    </row>
    <row r="80" spans="2:13">
      <c r="B80" s="195"/>
      <c r="C80" s="196"/>
      <c r="D80" s="209"/>
      <c r="E80" s="209"/>
      <c r="F80" s="209"/>
      <c r="G80" s="210"/>
      <c r="H80" s="209"/>
      <c r="I80" s="209"/>
      <c r="J80" s="209"/>
      <c r="K80" s="189"/>
      <c r="M80" s="171"/>
    </row>
    <row r="81" spans="2:13">
      <c r="B81" s="165" t="s">
        <v>171</v>
      </c>
      <c r="C81" s="166"/>
      <c r="D81" s="167"/>
      <c r="E81" s="167"/>
      <c r="F81" s="167"/>
      <c r="G81" s="184"/>
      <c r="H81" s="167"/>
      <c r="I81" s="167"/>
      <c r="J81" s="167"/>
      <c r="K81" s="169"/>
      <c r="M81" s="171"/>
    </row>
    <row r="82" spans="2:13">
      <c r="B82" s="172"/>
      <c r="C82" s="166"/>
      <c r="D82" s="167"/>
      <c r="E82" s="167"/>
      <c r="F82" s="168"/>
      <c r="G82" s="192" t="s">
        <v>95</v>
      </c>
      <c r="H82" s="173" t="s">
        <v>34</v>
      </c>
      <c r="I82" s="174"/>
      <c r="J82" s="167"/>
      <c r="K82" s="182" t="s">
        <v>29</v>
      </c>
      <c r="M82" s="171"/>
    </row>
    <row r="83" spans="2:13">
      <c r="B83" s="175" t="s">
        <v>18</v>
      </c>
      <c r="C83" s="176" t="s">
        <v>19</v>
      </c>
      <c r="D83" s="174" t="s">
        <v>153</v>
      </c>
      <c r="E83" s="174"/>
      <c r="F83" s="174"/>
      <c r="G83" s="192" t="s">
        <v>20</v>
      </c>
      <c r="H83" s="174"/>
      <c r="I83" s="174"/>
      <c r="J83" s="204"/>
      <c r="K83" s="177" t="s">
        <v>21</v>
      </c>
      <c r="M83" s="171"/>
    </row>
    <row r="84" spans="2:13">
      <c r="B84" s="172"/>
      <c r="C84" s="166"/>
      <c r="D84" s="183"/>
      <c r="E84" s="183"/>
      <c r="F84" s="183"/>
      <c r="G84" s="236"/>
      <c r="H84" s="183"/>
      <c r="I84" s="183"/>
      <c r="J84" s="183"/>
      <c r="K84" s="320"/>
      <c r="M84" s="171"/>
    </row>
    <row r="85" spans="2:13">
      <c r="B85" s="172"/>
      <c r="C85" s="166"/>
      <c r="D85" s="183"/>
      <c r="E85" s="183"/>
      <c r="F85" s="183"/>
      <c r="G85" s="236"/>
      <c r="H85" s="183"/>
      <c r="I85" s="183"/>
      <c r="J85" s="213"/>
      <c r="K85" s="320"/>
      <c r="M85" s="171"/>
    </row>
    <row r="86" spans="2:13">
      <c r="B86" s="172"/>
      <c r="C86" s="167"/>
      <c r="D86" s="183"/>
      <c r="E86" s="211"/>
      <c r="F86" s="183"/>
      <c r="G86" s="166"/>
      <c r="H86" s="183"/>
      <c r="I86" s="212"/>
      <c r="J86" s="213"/>
      <c r="K86" s="321"/>
      <c r="L86" s="170"/>
      <c r="M86" s="171"/>
    </row>
    <row r="87" spans="2:13">
      <c r="B87" s="172"/>
      <c r="C87" s="167"/>
      <c r="D87" s="183"/>
      <c r="E87" s="211"/>
      <c r="F87" s="183"/>
      <c r="G87" s="166"/>
      <c r="H87" s="183"/>
      <c r="I87" s="183"/>
      <c r="J87" s="213"/>
      <c r="K87" s="321"/>
      <c r="L87" s="170"/>
      <c r="M87" s="171"/>
    </row>
    <row r="88" spans="2:13">
      <c r="B88" s="172"/>
      <c r="C88" s="167"/>
      <c r="D88" s="167"/>
      <c r="E88" s="211"/>
      <c r="F88" s="167"/>
      <c r="G88" s="166"/>
      <c r="H88" s="167"/>
      <c r="I88" s="167"/>
      <c r="J88" s="214"/>
      <c r="K88" s="322"/>
      <c r="L88" s="215"/>
      <c r="M88" s="171"/>
    </row>
    <row r="89" spans="2:13">
      <c r="B89" s="332" t="s">
        <v>27</v>
      </c>
      <c r="C89" s="333"/>
      <c r="D89" s="333"/>
      <c r="E89" s="333"/>
      <c r="F89" s="333"/>
      <c r="G89" s="333"/>
      <c r="H89" s="333"/>
      <c r="I89" s="333"/>
      <c r="J89" s="333"/>
      <c r="K89" s="185">
        <f>SUM(K84:K88)</f>
        <v>0</v>
      </c>
      <c r="M89" s="171"/>
    </row>
    <row r="90" spans="2:13">
      <c r="B90" s="216"/>
      <c r="C90" s="187"/>
      <c r="D90" s="187"/>
      <c r="E90" s="187"/>
      <c r="F90" s="187"/>
      <c r="G90" s="187"/>
      <c r="H90" s="187"/>
      <c r="I90" s="187"/>
      <c r="J90" s="187"/>
      <c r="K90" s="217"/>
      <c r="L90" s="218"/>
      <c r="M90" s="171"/>
    </row>
    <row r="91" spans="2:13">
      <c r="B91" s="165" t="s">
        <v>172</v>
      </c>
      <c r="C91" s="166"/>
      <c r="D91" s="167"/>
      <c r="E91" s="167"/>
      <c r="F91" s="167"/>
      <c r="G91" s="184"/>
      <c r="H91" s="167"/>
      <c r="I91" s="167"/>
      <c r="J91" s="167"/>
      <c r="K91" s="169"/>
      <c r="M91" s="171"/>
    </row>
    <row r="92" spans="2:13">
      <c r="B92" s="172"/>
      <c r="C92" s="166"/>
      <c r="D92" s="167"/>
      <c r="E92" s="167"/>
      <c r="F92" s="168"/>
      <c r="G92" s="192" t="s">
        <v>95</v>
      </c>
      <c r="H92" s="173" t="s">
        <v>34</v>
      </c>
      <c r="I92" s="174"/>
      <c r="J92" s="167"/>
      <c r="K92" s="182" t="s">
        <v>29</v>
      </c>
      <c r="M92" s="171"/>
    </row>
    <row r="93" spans="2:13">
      <c r="B93" s="175" t="s">
        <v>18</v>
      </c>
      <c r="C93" s="176" t="s">
        <v>19</v>
      </c>
      <c r="D93" s="174" t="s">
        <v>153</v>
      </c>
      <c r="E93" s="174"/>
      <c r="F93" s="174"/>
      <c r="G93" s="192" t="s">
        <v>20</v>
      </c>
      <c r="H93" s="174"/>
      <c r="I93" s="174"/>
      <c r="J93" s="204"/>
      <c r="K93" s="177" t="s">
        <v>21</v>
      </c>
      <c r="M93" s="171"/>
    </row>
    <row r="94" spans="2:13">
      <c r="B94" s="219"/>
      <c r="C94" s="166"/>
      <c r="D94" s="168"/>
      <c r="E94" s="220"/>
      <c r="F94" s="220"/>
      <c r="G94" s="166"/>
      <c r="H94" s="220"/>
      <c r="I94" s="220"/>
      <c r="J94" s="220"/>
      <c r="K94" s="169"/>
      <c r="M94" s="171"/>
    </row>
    <row r="95" spans="2:13">
      <c r="B95" s="219"/>
      <c r="C95" s="166"/>
      <c r="D95" s="168"/>
      <c r="E95" s="220"/>
      <c r="F95" s="220"/>
      <c r="G95" s="166"/>
      <c r="H95" s="220"/>
      <c r="I95" s="220"/>
      <c r="J95" s="220"/>
      <c r="K95" s="169"/>
      <c r="M95" s="171"/>
    </row>
    <row r="96" spans="2:13">
      <c r="B96" s="219"/>
      <c r="C96" s="166"/>
      <c r="D96" s="220"/>
      <c r="E96" s="220"/>
      <c r="F96" s="220"/>
      <c r="G96" s="166"/>
      <c r="H96" s="220"/>
      <c r="I96" s="220"/>
      <c r="J96" s="220"/>
      <c r="K96" s="169"/>
      <c r="M96" s="171"/>
    </row>
    <row r="97" spans="2:13">
      <c r="B97" s="157"/>
      <c r="C97" s="157"/>
      <c r="G97" s="157"/>
      <c r="K97" s="157"/>
      <c r="M97" s="171"/>
    </row>
    <row r="98" spans="2:13">
      <c r="B98" s="221"/>
      <c r="C98" s="271"/>
      <c r="D98" s="222"/>
      <c r="E98" s="222"/>
      <c r="F98" s="222"/>
      <c r="G98" s="223"/>
      <c r="H98" s="222"/>
      <c r="I98" s="222"/>
      <c r="J98" s="222" t="s">
        <v>27</v>
      </c>
      <c r="K98" s="185">
        <f>SUM(K94:K97)</f>
        <v>0</v>
      </c>
      <c r="M98" s="171"/>
    </row>
    <row r="99" spans="2:13">
      <c r="B99" s="216"/>
      <c r="C99" s="187"/>
      <c r="D99" s="187"/>
      <c r="E99" s="187"/>
      <c r="F99" s="187"/>
      <c r="G99" s="187"/>
      <c r="H99" s="187"/>
      <c r="I99" s="187"/>
      <c r="J99" s="187"/>
      <c r="K99" s="217"/>
      <c r="M99" s="171"/>
    </row>
    <row r="100" spans="2:13">
      <c r="B100" s="165" t="s">
        <v>173</v>
      </c>
      <c r="C100" s="166"/>
      <c r="D100" s="167"/>
      <c r="E100" s="167"/>
      <c r="F100" s="167"/>
      <c r="G100" s="184"/>
      <c r="H100" s="167"/>
      <c r="I100" s="167"/>
      <c r="J100" s="167"/>
      <c r="K100" s="169"/>
      <c r="M100" s="171"/>
    </row>
    <row r="101" spans="2:13">
      <c r="B101" s="172"/>
      <c r="C101" s="166"/>
      <c r="D101" s="167"/>
      <c r="E101" s="167"/>
      <c r="F101" s="168"/>
      <c r="G101" s="192" t="s">
        <v>95</v>
      </c>
      <c r="H101" s="173" t="s">
        <v>34</v>
      </c>
      <c r="I101" s="174" t="s">
        <v>174</v>
      </c>
      <c r="J101" s="167"/>
      <c r="K101" s="182" t="s">
        <v>29</v>
      </c>
      <c r="M101" s="171"/>
    </row>
    <row r="102" spans="2:13">
      <c r="B102" s="175" t="s">
        <v>18</v>
      </c>
      <c r="C102" s="176" t="s">
        <v>19</v>
      </c>
      <c r="D102" s="174" t="s">
        <v>153</v>
      </c>
      <c r="E102" s="174"/>
      <c r="F102" s="174"/>
      <c r="G102" s="192" t="s">
        <v>20</v>
      </c>
      <c r="H102" s="174"/>
      <c r="I102" s="232" t="s">
        <v>175</v>
      </c>
      <c r="J102" s="204"/>
      <c r="K102" s="177" t="s">
        <v>21</v>
      </c>
      <c r="M102" s="171"/>
    </row>
    <row r="103" spans="2:13" ht="77.5">
      <c r="B103" s="219"/>
      <c r="C103" s="166"/>
      <c r="D103" s="183"/>
      <c r="E103" s="183"/>
      <c r="F103" s="183"/>
      <c r="G103" s="236">
        <v>30000</v>
      </c>
      <c r="H103" s="183"/>
      <c r="I103" s="233">
        <v>0.1</v>
      </c>
      <c r="J103" s="324" t="s">
        <v>176</v>
      </c>
      <c r="K103" s="169">
        <f>SUM(K28,K54,K79,K89)*I103</f>
        <v>0</v>
      </c>
      <c r="L103" s="225"/>
      <c r="M103" s="171"/>
    </row>
    <row r="104" spans="2:13">
      <c r="B104" s="219"/>
      <c r="C104" s="166"/>
      <c r="D104" s="183"/>
      <c r="E104" s="183"/>
      <c r="F104" s="183"/>
      <c r="G104" s="236">
        <v>30000</v>
      </c>
      <c r="H104" s="183"/>
      <c r="I104" s="233"/>
      <c r="J104" s="183"/>
      <c r="K104" s="169"/>
      <c r="L104" s="225"/>
      <c r="M104" s="171"/>
    </row>
    <row r="105" spans="2:13">
      <c r="B105" s="219"/>
      <c r="C105" s="166"/>
      <c r="D105" s="183"/>
      <c r="E105" s="183"/>
      <c r="F105" s="183"/>
      <c r="G105" s="236">
        <v>30000</v>
      </c>
      <c r="H105" s="183"/>
      <c r="I105" s="233"/>
      <c r="J105" s="183"/>
      <c r="K105" s="169"/>
      <c r="L105" s="225"/>
      <c r="M105" s="171"/>
    </row>
    <row r="106" spans="2:13" ht="18">
      <c r="B106" s="221"/>
      <c r="C106" s="271"/>
      <c r="D106" s="222"/>
      <c r="E106" s="222"/>
      <c r="F106" s="222"/>
      <c r="G106" s="223"/>
      <c r="H106" s="222"/>
      <c r="I106" s="222"/>
      <c r="J106" s="265" t="s">
        <v>27</v>
      </c>
      <c r="K106" s="264">
        <f>SUM(K103:K105)</f>
        <v>0</v>
      </c>
      <c r="L106" s="225"/>
      <c r="M106" s="171"/>
    </row>
    <row r="107" spans="2:13">
      <c r="B107" s="216"/>
      <c r="C107" s="187"/>
      <c r="D107" s="187"/>
      <c r="E107" s="187"/>
      <c r="F107" s="187"/>
      <c r="G107" s="187"/>
      <c r="H107" s="187"/>
      <c r="I107" s="187"/>
      <c r="J107" s="187"/>
      <c r="K107" s="217"/>
      <c r="L107" s="225"/>
      <c r="M107" s="171"/>
    </row>
    <row r="108" spans="2:13">
      <c r="B108" s="160"/>
      <c r="J108" s="280"/>
      <c r="K108" s="224"/>
    </row>
    <row r="109" spans="2:13">
      <c r="B109" s="160"/>
      <c r="J109" s="280" t="s">
        <v>177</v>
      </c>
      <c r="K109" s="224">
        <f>SUM(K106,K89,K79,K64,K54,K39,K28,K98)</f>
        <v>0</v>
      </c>
    </row>
    <row r="110" spans="2:13">
      <c r="B110" s="226" t="s">
        <v>115</v>
      </c>
      <c r="K110" s="161"/>
    </row>
    <row r="111" spans="2:13" ht="16" thickBot="1">
      <c r="B111" s="227"/>
      <c r="C111" s="228"/>
      <c r="D111" s="229"/>
      <c r="E111" s="229"/>
      <c r="F111" s="229"/>
      <c r="G111" s="230"/>
      <c r="H111" s="229"/>
      <c r="I111" s="229"/>
      <c r="J111" s="229"/>
      <c r="K111" s="231"/>
    </row>
  </sheetData>
  <mergeCells count="17">
    <mergeCell ref="M2:M13"/>
    <mergeCell ref="B28:J28"/>
    <mergeCell ref="B39:J39"/>
    <mergeCell ref="C8:K8"/>
    <mergeCell ref="C10:K10"/>
    <mergeCell ref="B3:K3"/>
    <mergeCell ref="C4:K4"/>
    <mergeCell ref="C5:K5"/>
    <mergeCell ref="C6:K6"/>
    <mergeCell ref="C7:K7"/>
    <mergeCell ref="C9:D9"/>
    <mergeCell ref="I11:J11"/>
    <mergeCell ref="B64:J64"/>
    <mergeCell ref="B2:K2"/>
    <mergeCell ref="B54:J54"/>
    <mergeCell ref="B79:J79"/>
    <mergeCell ref="B89:J89"/>
  </mergeCells>
  <conditionalFormatting sqref="K11">
    <cfRule type="cellIs" dxfId="0" priority="1" operator="lessThan">
      <formula>0</formula>
    </cfRule>
  </conditionalFormatting>
  <pageMargins left="0.25" right="0.25" top="0.75" bottom="0.75" header="0.3" footer="0.3"/>
  <pageSetup scale="52" fitToHeight="0" orientation="portrait" r:id="rId1"/>
  <headerFooter alignWithMargins="0">
    <oddFooter>&amp;A&amp;RPage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B6662-AC23-4AB8-8881-8C7C981D6B91}">
  <sheetPr>
    <pageSetUpPr fitToPage="1"/>
  </sheetPr>
  <dimension ref="A1:O53"/>
  <sheetViews>
    <sheetView topLeftCell="A4" zoomScaleNormal="100" workbookViewId="0">
      <selection activeCell="D33" sqref="D33"/>
    </sheetView>
  </sheetViews>
  <sheetFormatPr defaultRowHeight="14.5"/>
  <cols>
    <col min="1" max="1" width="43.81640625" style="143" bestFit="1" customWidth="1"/>
    <col min="2" max="2" width="1.81640625" style="143" bestFit="1" customWidth="1"/>
    <col min="3" max="4" width="21.81640625" style="143" customWidth="1"/>
    <col min="5" max="5" width="1.81640625" style="143" bestFit="1" customWidth="1"/>
    <col min="6" max="7" width="30.1796875" style="143" customWidth="1"/>
    <col min="8" max="8" width="1.81640625" style="143" bestFit="1" customWidth="1"/>
    <col min="9" max="10" width="22.54296875" style="143" customWidth="1"/>
    <col min="11" max="11" width="6.81640625" style="143" customWidth="1"/>
    <col min="12" max="16373" width="8.81640625" style="143"/>
    <col min="16374" max="16374" width="5.81640625" style="143" customWidth="1"/>
    <col min="16375" max="16375" width="4.81640625" style="143" customWidth="1"/>
    <col min="16376" max="16377" width="8.81640625" style="143"/>
    <col min="16378" max="16378" width="4.81640625" style="143" customWidth="1"/>
    <col min="16379" max="16384" width="8.81640625" style="143"/>
  </cols>
  <sheetData>
    <row r="1" spans="1:11" ht="15.5">
      <c r="A1" s="144"/>
      <c r="B1" s="144" t="s">
        <v>125</v>
      </c>
      <c r="C1" s="144"/>
      <c r="D1" s="144"/>
      <c r="E1" s="144" t="s">
        <v>125</v>
      </c>
      <c r="F1" s="144"/>
      <c r="G1" s="144"/>
      <c r="H1" s="144" t="s">
        <v>125</v>
      </c>
      <c r="I1" s="144"/>
      <c r="J1" s="144"/>
      <c r="K1" s="144"/>
    </row>
    <row r="2" spans="1:11" ht="15.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ht="15.5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144"/>
    </row>
    <row r="4" spans="1:11" ht="15.5">
      <c r="A4" s="351" t="s">
        <v>178</v>
      </c>
      <c r="B4" s="351"/>
      <c r="C4" s="351"/>
      <c r="D4" s="351"/>
      <c r="E4" s="351"/>
      <c r="F4" s="351"/>
      <c r="G4" s="351"/>
      <c r="H4" s="351"/>
      <c r="I4" s="351"/>
      <c r="J4" s="351"/>
      <c r="K4" s="144"/>
    </row>
    <row r="5" spans="1:11" ht="15.5">
      <c r="A5" s="351" t="s">
        <v>179</v>
      </c>
      <c r="B5" s="351"/>
      <c r="C5" s="351"/>
      <c r="D5" s="351"/>
      <c r="E5" s="351"/>
      <c r="F5" s="351"/>
      <c r="G5" s="351"/>
      <c r="H5" s="351"/>
      <c r="I5" s="351"/>
      <c r="J5" s="351"/>
      <c r="K5" s="144"/>
    </row>
    <row r="6" spans="1:11" ht="15.5">
      <c r="A6" s="144"/>
      <c r="B6" s="144"/>
      <c r="C6" s="144"/>
      <c r="D6" s="144"/>
      <c r="E6" s="144"/>
      <c r="F6" s="144"/>
      <c r="G6" s="144"/>
      <c r="H6" s="144"/>
      <c r="I6" s="144"/>
      <c r="J6" s="144"/>
      <c r="K6" s="144"/>
    </row>
    <row r="7" spans="1:11" ht="15.5">
      <c r="A7" s="144"/>
      <c r="B7" s="144"/>
      <c r="C7" s="144"/>
      <c r="D7" s="144"/>
      <c r="E7" s="144"/>
      <c r="F7" s="351" t="s">
        <v>180</v>
      </c>
      <c r="G7" s="351"/>
      <c r="H7" s="144"/>
      <c r="I7" s="144"/>
      <c r="J7" s="144"/>
      <c r="K7" s="144"/>
    </row>
    <row r="8" spans="1:11" ht="15.5">
      <c r="A8" s="144"/>
      <c r="B8" s="144"/>
      <c r="C8" s="351" t="s">
        <v>181</v>
      </c>
      <c r="D8" s="351"/>
      <c r="E8" s="144"/>
      <c r="F8" s="351" t="s">
        <v>182</v>
      </c>
      <c r="G8" s="351"/>
      <c r="H8" s="144"/>
      <c r="I8" s="351" t="s">
        <v>183</v>
      </c>
      <c r="J8" s="351"/>
      <c r="K8" s="144"/>
    </row>
    <row r="9" spans="1:11" ht="15.5">
      <c r="A9" s="144"/>
      <c r="B9" s="144"/>
      <c r="C9" s="296" t="s">
        <v>184</v>
      </c>
      <c r="D9" s="296" t="s">
        <v>185</v>
      </c>
      <c r="E9" s="144"/>
      <c r="F9" s="296" t="s">
        <v>184</v>
      </c>
      <c r="G9" s="296" t="s">
        <v>185</v>
      </c>
      <c r="H9" s="144"/>
      <c r="I9" s="296" t="s">
        <v>184</v>
      </c>
      <c r="J9" s="296" t="s">
        <v>185</v>
      </c>
      <c r="K9" s="144"/>
    </row>
    <row r="10" spans="1:11" ht="15.5">
      <c r="A10" s="144" t="s">
        <v>132</v>
      </c>
      <c r="B10" s="144"/>
      <c r="C10" s="297">
        <v>0.15140000000000001</v>
      </c>
      <c r="D10" s="297">
        <v>0.15140000000000001</v>
      </c>
      <c r="E10" s="144"/>
      <c r="F10" s="297">
        <v>0</v>
      </c>
      <c r="G10" s="297">
        <v>0</v>
      </c>
      <c r="H10" s="144"/>
      <c r="I10" s="297">
        <v>0</v>
      </c>
      <c r="J10" s="297">
        <v>0</v>
      </c>
      <c r="K10" s="144"/>
    </row>
    <row r="11" spans="1:11" ht="15.5">
      <c r="A11" s="144" t="s">
        <v>133</v>
      </c>
      <c r="B11" s="144"/>
      <c r="C11" s="146">
        <v>1.06E-2</v>
      </c>
      <c r="D11" s="146">
        <v>1.06E-2</v>
      </c>
      <c r="E11" s="144"/>
      <c r="F11" s="146">
        <v>0</v>
      </c>
      <c r="G11" s="146">
        <v>0</v>
      </c>
      <c r="H11" s="144"/>
      <c r="I11" s="146">
        <v>0</v>
      </c>
      <c r="J11" s="146">
        <v>0</v>
      </c>
      <c r="K11" s="144"/>
    </row>
    <row r="12" spans="1:11" ht="15.5">
      <c r="A12" s="144" t="s">
        <v>134</v>
      </c>
      <c r="B12" s="144"/>
      <c r="C12" s="297">
        <f>SUM(C10:C11)</f>
        <v>0.16200000000000001</v>
      </c>
      <c r="D12" s="297">
        <f>SUM(D10:D11)</f>
        <v>0.16200000000000001</v>
      </c>
      <c r="E12" s="144"/>
      <c r="F12" s="297">
        <f>SUM(F10:F11)</f>
        <v>0</v>
      </c>
      <c r="G12" s="297">
        <f>SUM(G10:G11)</f>
        <v>0</v>
      </c>
      <c r="H12" s="144"/>
      <c r="I12" s="297">
        <f>SUM(I10:I11)</f>
        <v>0</v>
      </c>
      <c r="J12" s="297">
        <f>SUM(J10:J11)</f>
        <v>0</v>
      </c>
      <c r="K12" s="144"/>
    </row>
    <row r="13" spans="1:11" ht="15.5">
      <c r="A13" s="144"/>
      <c r="B13" s="144"/>
      <c r="C13" s="148"/>
      <c r="D13" s="148"/>
      <c r="E13" s="144"/>
      <c r="F13" s="148"/>
      <c r="G13" s="148"/>
      <c r="H13" s="144"/>
      <c r="I13" s="148"/>
      <c r="J13" s="148"/>
      <c r="K13" s="144"/>
    </row>
    <row r="14" spans="1:11" ht="15.5">
      <c r="A14" s="144" t="s">
        <v>135</v>
      </c>
      <c r="B14" s="144"/>
      <c r="C14" s="297">
        <v>2.3E-3</v>
      </c>
      <c r="D14" s="297">
        <v>2.3E-3</v>
      </c>
      <c r="E14" s="144"/>
      <c r="F14" s="297">
        <v>0</v>
      </c>
      <c r="G14" s="297">
        <v>0</v>
      </c>
      <c r="H14" s="144"/>
      <c r="I14" s="297">
        <v>0</v>
      </c>
      <c r="J14" s="297">
        <v>0</v>
      </c>
      <c r="K14" s="144"/>
    </row>
    <row r="15" spans="1:11" ht="15.5">
      <c r="A15" s="144"/>
      <c r="B15" s="144"/>
      <c r="C15" s="297"/>
      <c r="D15" s="297"/>
      <c r="E15" s="144"/>
      <c r="F15" s="297"/>
      <c r="G15" s="297"/>
      <c r="H15" s="144"/>
      <c r="I15" s="297"/>
      <c r="J15" s="297"/>
      <c r="K15" s="144"/>
    </row>
    <row r="16" spans="1:11" ht="15.5">
      <c r="A16" s="144" t="s">
        <v>136</v>
      </c>
      <c r="B16" s="144"/>
      <c r="C16" s="297">
        <v>2.3999999999999998E-3</v>
      </c>
      <c r="D16" s="297">
        <v>2.3999999999999998E-3</v>
      </c>
      <c r="E16" s="144"/>
      <c r="F16" s="297">
        <v>2.3999999999999998E-3</v>
      </c>
      <c r="G16" s="297">
        <v>2.3999999999999998E-3</v>
      </c>
      <c r="H16" s="144"/>
      <c r="I16" s="297">
        <v>2.3999999999999998E-3</v>
      </c>
      <c r="J16" s="297">
        <v>2.3999999999999998E-3</v>
      </c>
      <c r="K16" s="144"/>
    </row>
    <row r="17" spans="1:11" ht="15.5">
      <c r="A17" s="144" t="s">
        <v>137</v>
      </c>
      <c r="B17" s="144"/>
      <c r="C17" s="146">
        <v>2.0000000000000001E-4</v>
      </c>
      <c r="D17" s="146">
        <v>2.0000000000000001E-4</v>
      </c>
      <c r="E17" s="144"/>
      <c r="F17" s="146">
        <v>2.0000000000000001E-4</v>
      </c>
      <c r="G17" s="146">
        <v>2.0000000000000001E-4</v>
      </c>
      <c r="H17" s="144"/>
      <c r="I17" s="146">
        <v>2.0000000000000001E-4</v>
      </c>
      <c r="J17" s="146">
        <v>2.0000000000000001E-4</v>
      </c>
      <c r="K17" s="144"/>
    </row>
    <row r="18" spans="1:11" ht="15.5">
      <c r="A18" s="144"/>
      <c r="B18" s="144"/>
      <c r="C18" s="149">
        <f>SUM(C16:C17)</f>
        <v>2.5999999999999999E-3</v>
      </c>
      <c r="D18" s="149">
        <f>SUM(D16:D17)</f>
        <v>2.5999999999999999E-3</v>
      </c>
      <c r="E18" s="144"/>
      <c r="F18" s="149">
        <f>SUM(F16:F17)</f>
        <v>2.5999999999999999E-3</v>
      </c>
      <c r="G18" s="149">
        <f>SUM(G16:G17)</f>
        <v>2.5999999999999999E-3</v>
      </c>
      <c r="H18" s="144"/>
      <c r="I18" s="149">
        <f>SUM(I16:I17)</f>
        <v>2.5999999999999999E-3</v>
      </c>
      <c r="J18" s="149">
        <f>SUM(J16:J17)</f>
        <v>2.5999999999999999E-3</v>
      </c>
      <c r="K18" s="144"/>
    </row>
    <row r="19" spans="1:11" ht="15.5">
      <c r="A19" s="144"/>
      <c r="B19" s="144"/>
      <c r="C19" s="148"/>
      <c r="D19" s="148"/>
      <c r="E19" s="144"/>
      <c r="F19" s="148"/>
      <c r="G19" s="148"/>
      <c r="H19" s="144"/>
      <c r="I19" s="148"/>
      <c r="J19" s="148"/>
      <c r="K19" s="144"/>
    </row>
    <row r="20" spans="1:11" ht="15.5">
      <c r="A20" s="144" t="s">
        <v>138</v>
      </c>
      <c r="B20" s="144"/>
      <c r="C20" s="297">
        <v>1.4500000000000001E-2</v>
      </c>
      <c r="D20" s="297">
        <v>1.4500000000000001E-2</v>
      </c>
      <c r="E20" s="144"/>
      <c r="F20" s="297">
        <v>1.4500000000000001E-2</v>
      </c>
      <c r="G20" s="297">
        <v>1.4500000000000001E-2</v>
      </c>
      <c r="H20" s="144"/>
      <c r="I20" s="297">
        <v>1.4500000000000001E-2</v>
      </c>
      <c r="J20" s="297">
        <v>1.4500000000000001E-2</v>
      </c>
      <c r="K20" s="144"/>
    </row>
    <row r="21" spans="1:11" ht="15.5">
      <c r="A21" s="144" t="s">
        <v>139</v>
      </c>
      <c r="B21" s="144"/>
      <c r="C21" s="146">
        <v>0</v>
      </c>
      <c r="D21" s="146">
        <v>0</v>
      </c>
      <c r="E21" s="144"/>
      <c r="F21" s="146">
        <v>0</v>
      </c>
      <c r="G21" s="146">
        <v>0</v>
      </c>
      <c r="H21" s="144"/>
      <c r="I21" s="146">
        <v>6.2E-2</v>
      </c>
      <c r="J21" s="146">
        <v>6.2E-2</v>
      </c>
      <c r="K21" s="144"/>
    </row>
    <row r="22" spans="1:11" ht="15.5">
      <c r="A22" s="144" t="s">
        <v>140</v>
      </c>
      <c r="B22" s="144"/>
      <c r="C22" s="149">
        <f>SUM(C20:C21)</f>
        <v>1.4500000000000001E-2</v>
      </c>
      <c r="D22" s="149">
        <f>SUM(D20:D21)</f>
        <v>1.4500000000000001E-2</v>
      </c>
      <c r="E22" s="144"/>
      <c r="F22" s="149">
        <f>SUM(F20:F21)</f>
        <v>1.4500000000000001E-2</v>
      </c>
      <c r="G22" s="149">
        <f>SUM(G20:G21)</f>
        <v>1.4500000000000001E-2</v>
      </c>
      <c r="H22" s="144"/>
      <c r="I22" s="149">
        <f>SUM(I20:I21)</f>
        <v>7.6499999999999999E-2</v>
      </c>
      <c r="J22" s="149">
        <f>SUM(J20:J21)</f>
        <v>7.6499999999999999E-2</v>
      </c>
      <c r="K22" s="144"/>
    </row>
    <row r="23" spans="1:11" ht="16" thickBot="1">
      <c r="A23" s="144"/>
      <c r="B23" s="144"/>
      <c r="C23" s="150"/>
      <c r="D23" s="150"/>
      <c r="E23" s="144"/>
      <c r="F23" s="150"/>
      <c r="G23" s="150"/>
      <c r="H23" s="144"/>
      <c r="I23" s="150"/>
      <c r="J23" s="150"/>
      <c r="K23" s="144"/>
    </row>
    <row r="24" spans="1:11" ht="15.5">
      <c r="A24" s="298" t="s">
        <v>141</v>
      </c>
      <c r="B24" s="144"/>
      <c r="C24" s="151">
        <f>SUM(C12+C14+C18+C22)</f>
        <v>0.18140000000000001</v>
      </c>
      <c r="D24" s="151">
        <f>SUM(D12+D14+D18+D22)</f>
        <v>0.18140000000000001</v>
      </c>
      <c r="E24" s="144"/>
      <c r="F24" s="151">
        <f>SUM(F12+F14+F18+F22)</f>
        <v>1.7100000000000001E-2</v>
      </c>
      <c r="G24" s="151">
        <f>SUM(G12+G14+G18+G22)</f>
        <v>1.7100000000000001E-2</v>
      </c>
      <c r="H24" s="144"/>
      <c r="I24" s="151">
        <f>SUM(I12+I14+I18+I22)</f>
        <v>7.9100000000000004E-2</v>
      </c>
      <c r="J24" s="151">
        <f>SUM(J12+J14+J18+J22)</f>
        <v>7.9100000000000004E-2</v>
      </c>
      <c r="K24" s="144"/>
    </row>
    <row r="25" spans="1:11" ht="15.5">
      <c r="A25" s="144"/>
      <c r="B25" s="144"/>
      <c r="C25" s="149"/>
      <c r="D25" s="149"/>
      <c r="E25" s="144"/>
      <c r="F25" s="149"/>
      <c r="G25" s="149"/>
      <c r="H25" s="144"/>
      <c r="I25" s="149"/>
      <c r="J25" s="149"/>
      <c r="K25" s="144"/>
    </row>
    <row r="26" spans="1:11" ht="15.5">
      <c r="A26" s="144"/>
      <c r="B26" s="144"/>
      <c r="C26" s="148"/>
      <c r="D26" s="148"/>
      <c r="E26" s="144"/>
      <c r="F26" s="148"/>
      <c r="G26" s="148"/>
      <c r="H26" s="144"/>
      <c r="I26" s="148"/>
      <c r="J26" s="148"/>
      <c r="K26" s="144"/>
    </row>
    <row r="27" spans="1:11" ht="15.5">
      <c r="A27" s="144" t="s">
        <v>142</v>
      </c>
      <c r="B27" s="144"/>
      <c r="C27" s="152">
        <v>0</v>
      </c>
      <c r="D27" s="152">
        <v>0.12529999999999999</v>
      </c>
      <c r="E27" s="144"/>
      <c r="F27" s="152">
        <v>0</v>
      </c>
      <c r="G27" s="152">
        <v>0.12529999999999999</v>
      </c>
      <c r="H27" s="144"/>
      <c r="I27" s="147">
        <v>0</v>
      </c>
      <c r="J27" s="147">
        <v>0</v>
      </c>
      <c r="K27" s="144"/>
    </row>
    <row r="28" spans="1:11" ht="15.5">
      <c r="A28" s="144"/>
      <c r="B28" s="144"/>
      <c r="C28" s="148"/>
      <c r="D28" s="148"/>
      <c r="E28" s="144"/>
      <c r="F28" s="148"/>
      <c r="G28" s="148"/>
      <c r="H28" s="144"/>
      <c r="I28" s="148"/>
      <c r="J28" s="148"/>
      <c r="K28" s="144"/>
    </row>
    <row r="29" spans="1:11" ht="15.5">
      <c r="A29" s="299" t="s">
        <v>186</v>
      </c>
      <c r="B29" s="144"/>
      <c r="C29" s="300">
        <f>SUM(C24+C27)</f>
        <v>0.18140000000000001</v>
      </c>
      <c r="D29" s="300">
        <f>SUM(D24+D27)</f>
        <v>0.30669999999999997</v>
      </c>
      <c r="E29" s="144"/>
      <c r="F29" s="300">
        <f>SUM(F24+F27)</f>
        <v>1.7100000000000001E-2</v>
      </c>
      <c r="G29" s="300">
        <f>SUM(G24+G27)</f>
        <v>0.1424</v>
      </c>
      <c r="H29" s="144"/>
      <c r="I29" s="300">
        <f>SUM(I24+I27)</f>
        <v>7.9100000000000004E-2</v>
      </c>
      <c r="J29" s="300">
        <f>SUM(J24+J27)</f>
        <v>7.9100000000000004E-2</v>
      </c>
      <c r="K29" s="144"/>
    </row>
    <row r="30" spans="1:11" ht="15.5">
      <c r="A30" s="144"/>
      <c r="B30" s="144"/>
      <c r="C30" s="149"/>
      <c r="D30" s="149"/>
      <c r="E30" s="144"/>
      <c r="F30" s="149"/>
      <c r="G30" s="149"/>
      <c r="H30" s="144"/>
      <c r="I30" s="149"/>
      <c r="J30" s="149"/>
      <c r="K30" s="144"/>
    </row>
    <row r="31" spans="1:11" ht="15.5">
      <c r="A31" s="301" t="s">
        <v>187</v>
      </c>
      <c r="B31" s="144"/>
      <c r="C31" s="149"/>
      <c r="D31" s="149"/>
      <c r="E31" s="144"/>
      <c r="F31" s="149"/>
      <c r="G31" s="149"/>
      <c r="H31" s="144"/>
      <c r="I31" s="149"/>
      <c r="J31" s="149"/>
      <c r="K31" s="144"/>
    </row>
    <row r="32" spans="1:11" ht="15.5">
      <c r="A32" s="144" t="s">
        <v>188</v>
      </c>
      <c r="B32" s="144"/>
      <c r="C32" s="149"/>
      <c r="D32" s="149"/>
      <c r="E32" s="144"/>
      <c r="F32" s="149"/>
      <c r="G32" s="149"/>
      <c r="H32" s="144"/>
      <c r="I32" s="149"/>
      <c r="J32" s="149"/>
      <c r="K32" s="144"/>
    </row>
    <row r="33" spans="1:15" ht="15.5">
      <c r="A33" s="144" t="s">
        <v>189</v>
      </c>
      <c r="B33" s="144"/>
      <c r="C33" s="149"/>
      <c r="D33" s="149"/>
      <c r="E33" s="144"/>
      <c r="F33" s="149"/>
      <c r="G33" s="149"/>
      <c r="H33" s="144"/>
      <c r="I33" s="149"/>
      <c r="J33" s="149"/>
      <c r="K33" s="144"/>
    </row>
    <row r="34" spans="1:15" ht="15.5">
      <c r="A34" s="144" t="s">
        <v>190</v>
      </c>
      <c r="B34" s="144"/>
      <c r="C34" s="149"/>
      <c r="D34" s="149"/>
      <c r="E34" s="144"/>
      <c r="F34" s="149"/>
      <c r="G34" s="149"/>
      <c r="H34" s="144"/>
      <c r="I34" s="149"/>
      <c r="J34" s="149"/>
      <c r="K34" s="144"/>
    </row>
    <row r="35" spans="1:15" ht="16" thickBot="1">
      <c r="A35" s="144" t="s">
        <v>191</v>
      </c>
      <c r="B35" s="144"/>
      <c r="C35" s="153">
        <f>C41-C29</f>
        <v>0.34860000000000002</v>
      </c>
      <c r="D35" s="153">
        <f>D41-D29</f>
        <v>0.22330000000000005</v>
      </c>
      <c r="E35" s="144"/>
      <c r="F35" s="153">
        <f>F41-F29</f>
        <v>0.51290000000000002</v>
      </c>
      <c r="G35" s="153">
        <f>G41-G29</f>
        <v>0.38760000000000006</v>
      </c>
      <c r="H35" s="144"/>
      <c r="I35" s="153">
        <f>I41-I29</f>
        <v>0.45090000000000002</v>
      </c>
      <c r="J35" s="153">
        <f>J41-J29</f>
        <v>0.45090000000000002</v>
      </c>
      <c r="K35" s="144"/>
    </row>
    <row r="36" spans="1:15" ht="15.5">
      <c r="A36" s="144"/>
      <c r="B36" s="144"/>
      <c r="C36" s="149"/>
      <c r="D36" s="149"/>
      <c r="E36" s="144"/>
      <c r="F36" s="149"/>
      <c r="G36" s="149"/>
      <c r="H36" s="144"/>
      <c r="I36" s="149"/>
      <c r="J36" s="149"/>
      <c r="K36" s="144"/>
    </row>
    <row r="37" spans="1:15" ht="15.5">
      <c r="A37" s="299" t="s">
        <v>192</v>
      </c>
      <c r="B37" s="144"/>
      <c r="C37" s="149"/>
      <c r="D37" s="149"/>
      <c r="E37" s="144"/>
      <c r="F37" s="149"/>
      <c r="G37" s="149"/>
      <c r="H37" s="144"/>
      <c r="I37" s="149"/>
      <c r="J37" s="149"/>
      <c r="K37" s="144"/>
    </row>
    <row r="38" spans="1:15" ht="15.5">
      <c r="A38" s="302" t="s">
        <v>193</v>
      </c>
      <c r="B38" s="144"/>
      <c r="E38" s="144"/>
      <c r="H38" s="144"/>
      <c r="K38" s="144"/>
    </row>
    <row r="39" spans="1:15" ht="15.5">
      <c r="A39" s="302" t="s">
        <v>194</v>
      </c>
      <c r="B39" s="144"/>
      <c r="C39" s="145"/>
      <c r="D39" s="145"/>
      <c r="E39" s="144"/>
      <c r="F39" s="145"/>
      <c r="G39" s="145"/>
      <c r="H39" s="144"/>
      <c r="I39" s="145"/>
      <c r="J39" s="145"/>
      <c r="K39" s="144"/>
    </row>
    <row r="40" spans="1:15" ht="15.5">
      <c r="A40" s="302" t="s">
        <v>195</v>
      </c>
      <c r="B40" s="144"/>
      <c r="C40" s="145"/>
      <c r="D40" s="145"/>
      <c r="E40" s="144"/>
      <c r="F40" s="145"/>
      <c r="G40" s="145"/>
      <c r="H40" s="144"/>
      <c r="I40" s="145"/>
      <c r="J40" s="145"/>
      <c r="K40" s="144"/>
    </row>
    <row r="41" spans="1:15" ht="16" thickBot="1">
      <c r="A41" s="303" t="s">
        <v>196</v>
      </c>
      <c r="B41" s="144"/>
      <c r="C41" s="304">
        <v>0.53</v>
      </c>
      <c r="D41" s="304">
        <v>0.53</v>
      </c>
      <c r="E41" s="144"/>
      <c r="F41" s="304">
        <v>0.53</v>
      </c>
      <c r="G41" s="304">
        <v>0.53</v>
      </c>
      <c r="H41" s="144"/>
      <c r="I41" s="304">
        <v>0.53</v>
      </c>
      <c r="J41" s="304">
        <v>0.53</v>
      </c>
      <c r="K41" s="144"/>
    </row>
    <row r="42" spans="1:15" ht="15.5">
      <c r="A42" s="144"/>
      <c r="B42" s="144"/>
      <c r="C42" s="144"/>
      <c r="D42" s="144"/>
      <c r="E42" s="144"/>
      <c r="F42" s="148"/>
      <c r="G42" s="148"/>
      <c r="H42" s="144"/>
      <c r="I42" s="148"/>
      <c r="J42" s="148"/>
      <c r="K42" s="144"/>
    </row>
    <row r="43" spans="1:15" ht="15.5">
      <c r="A43" s="348" t="s">
        <v>197</v>
      </c>
      <c r="B43" s="348"/>
      <c r="C43" s="348"/>
      <c r="D43" s="348"/>
      <c r="E43" s="348"/>
      <c r="F43" s="348"/>
      <c r="G43" s="348"/>
      <c r="H43" s="348"/>
      <c r="I43" s="348"/>
      <c r="J43" s="348"/>
      <c r="K43" s="144"/>
    </row>
    <row r="44" spans="1:15">
      <c r="A44" s="348" t="s">
        <v>198</v>
      </c>
      <c r="B44" s="348"/>
      <c r="C44" s="348"/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348"/>
    </row>
    <row r="45" spans="1:15">
      <c r="A45" s="348" t="s">
        <v>199</v>
      </c>
      <c r="B45" s="348"/>
      <c r="C45" s="348"/>
      <c r="D45" s="348"/>
      <c r="E45" s="348"/>
      <c r="F45" s="348"/>
      <c r="G45" s="348"/>
      <c r="H45" s="348"/>
      <c r="I45" s="348"/>
      <c r="J45" s="348"/>
      <c r="K45" s="348"/>
      <c r="L45" s="348"/>
      <c r="M45" s="348"/>
      <c r="N45" s="348"/>
      <c r="O45" s="348"/>
    </row>
    <row r="46" spans="1:15">
      <c r="A46" s="348" t="s">
        <v>200</v>
      </c>
      <c r="B46" s="348"/>
      <c r="C46" s="348"/>
      <c r="D46" s="348"/>
      <c r="E46" s="348"/>
      <c r="F46" s="348"/>
      <c r="G46" s="348"/>
      <c r="H46" s="348"/>
      <c r="I46" s="348"/>
      <c r="J46" s="348"/>
      <c r="K46" s="348"/>
      <c r="L46" s="348"/>
      <c r="M46" s="348"/>
      <c r="N46" s="348"/>
      <c r="O46" s="348"/>
    </row>
    <row r="47" spans="1:15" ht="15.5">
      <c r="A47" s="305"/>
      <c r="B47" s="305"/>
      <c r="C47" s="305"/>
      <c r="D47" s="305"/>
      <c r="E47" s="305"/>
      <c r="F47" s="306"/>
      <c r="G47" s="306"/>
      <c r="H47" s="305"/>
      <c r="I47" s="306"/>
      <c r="J47" s="306"/>
      <c r="K47" s="305"/>
      <c r="L47" s="307"/>
      <c r="M47" s="307"/>
      <c r="N47" s="307"/>
      <c r="O47" s="307"/>
    </row>
    <row r="48" spans="1:15" ht="15.5">
      <c r="A48" s="308" t="s">
        <v>201</v>
      </c>
      <c r="B48" s="305"/>
      <c r="C48" s="305"/>
      <c r="D48" s="305"/>
      <c r="E48" s="305"/>
      <c r="F48" s="306"/>
      <c r="G48" s="306"/>
      <c r="H48" s="305"/>
      <c r="I48" s="306"/>
      <c r="J48" s="306"/>
      <c r="K48" s="305"/>
      <c r="L48" s="307"/>
      <c r="M48" s="307"/>
      <c r="N48" s="307"/>
      <c r="O48" s="307"/>
    </row>
    <row r="49" spans="1:15">
      <c r="A49" s="348" t="s">
        <v>202</v>
      </c>
      <c r="B49" s="348"/>
      <c r="C49" s="348"/>
      <c r="D49" s="348"/>
      <c r="E49" s="348"/>
      <c r="F49" s="348"/>
      <c r="G49" s="348"/>
      <c r="H49" s="348"/>
      <c r="I49" s="348"/>
      <c r="J49" s="348"/>
      <c r="K49" s="348"/>
      <c r="L49" s="348"/>
      <c r="M49" s="348"/>
      <c r="N49" s="348"/>
      <c r="O49" s="348"/>
    </row>
    <row r="50" spans="1:15">
      <c r="A50" s="348" t="s">
        <v>203</v>
      </c>
      <c r="B50" s="348"/>
      <c r="C50" s="348"/>
      <c r="D50" s="348"/>
      <c r="E50" s="348"/>
      <c r="F50" s="348"/>
      <c r="G50" s="348"/>
      <c r="H50" s="348"/>
      <c r="I50" s="348"/>
      <c r="J50" s="348"/>
      <c r="K50" s="348"/>
      <c r="L50" s="348"/>
      <c r="M50" s="348"/>
      <c r="N50" s="348"/>
      <c r="O50" s="348"/>
    </row>
    <row r="51" spans="1:15">
      <c r="A51" s="348" t="s">
        <v>204</v>
      </c>
      <c r="B51" s="348"/>
      <c r="C51" s="348"/>
      <c r="D51" s="348"/>
      <c r="E51" s="348"/>
      <c r="F51" s="348"/>
      <c r="G51" s="348"/>
      <c r="H51" s="348"/>
      <c r="I51" s="348"/>
      <c r="J51" s="348"/>
      <c r="K51" s="348"/>
      <c r="L51" s="348"/>
      <c r="M51" s="348"/>
      <c r="N51" s="348"/>
      <c r="O51" s="348"/>
    </row>
    <row r="52" spans="1:15" ht="15.5">
      <c r="A52" s="144"/>
      <c r="B52" s="144"/>
      <c r="C52" s="144"/>
      <c r="D52" s="144"/>
      <c r="E52" s="144"/>
      <c r="F52" s="148"/>
      <c r="G52" s="148"/>
      <c r="H52" s="144"/>
      <c r="I52" s="148"/>
      <c r="J52" s="148"/>
      <c r="K52" s="144"/>
    </row>
    <row r="53" spans="1:15">
      <c r="A53" s="349" t="s">
        <v>205</v>
      </c>
      <c r="B53" s="349"/>
      <c r="C53" s="349"/>
      <c r="D53" s="349"/>
      <c r="E53" s="349"/>
      <c r="F53" s="349"/>
      <c r="G53" s="349"/>
      <c r="H53" s="349"/>
      <c r="I53" s="349"/>
      <c r="J53" s="349"/>
      <c r="K53" s="349"/>
    </row>
  </sheetData>
  <mergeCells count="15">
    <mergeCell ref="A3:J3"/>
    <mergeCell ref="A4:J4"/>
    <mergeCell ref="A5:J5"/>
    <mergeCell ref="F7:G7"/>
    <mergeCell ref="C8:D8"/>
    <mergeCell ref="F8:G8"/>
    <mergeCell ref="I8:J8"/>
    <mergeCell ref="A51:O51"/>
    <mergeCell ref="A53:K53"/>
    <mergeCell ref="A43:J43"/>
    <mergeCell ref="A44:O44"/>
    <mergeCell ref="A45:O45"/>
    <mergeCell ref="A46:O46"/>
    <mergeCell ref="A49:O49"/>
    <mergeCell ref="A50:O50"/>
  </mergeCells>
  <pageMargins left="0.7" right="0.7" top="0.75" bottom="0.5" header="0.3" footer="0.3"/>
  <pageSetup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ADDAC-D9E4-4EAB-ACEB-D108273518B0}">
  <dimension ref="A1:R84"/>
  <sheetViews>
    <sheetView workbookViewId="0">
      <selection activeCell="B18" sqref="B18"/>
    </sheetView>
  </sheetViews>
  <sheetFormatPr defaultColWidth="8.81640625" defaultRowHeight="12.5"/>
  <cols>
    <col min="1" max="1" width="8.81640625" style="258" bestFit="1" customWidth="1"/>
    <col min="2" max="2" width="31.1796875" style="258" bestFit="1" customWidth="1"/>
    <col min="3" max="3" width="9" style="258" hidden="1" customWidth="1"/>
    <col min="4" max="4" width="7.453125" style="258" hidden="1" customWidth="1"/>
    <col min="5" max="5" width="11.453125" style="258" hidden="1" customWidth="1"/>
    <col min="6" max="6" width="29.81640625" style="258" hidden="1" customWidth="1"/>
    <col min="7" max="7" width="3.453125" style="258" customWidth="1"/>
    <col min="8" max="8" width="9" style="258" bestFit="1" customWidth="1"/>
    <col min="9" max="9" width="29" style="258" bestFit="1" customWidth="1"/>
    <col min="10" max="10" width="9" style="258" hidden="1" customWidth="1"/>
    <col min="11" max="11" width="5.54296875" style="258" customWidth="1"/>
    <col min="12" max="12" width="7.453125" style="258" hidden="1" customWidth="1"/>
    <col min="13" max="13" width="3.1796875" style="258" customWidth="1"/>
    <col min="14" max="14" width="6.453125" style="258" bestFit="1" customWidth="1"/>
    <col min="15" max="15" width="30.453125" style="258" bestFit="1" customWidth="1"/>
    <col min="16" max="16" width="9.54296875" style="258" hidden="1" customWidth="1"/>
    <col min="17" max="17" width="10.54296875" style="258" hidden="1" customWidth="1"/>
    <col min="18" max="18" width="7.453125" style="258" hidden="1" customWidth="1"/>
    <col min="19" max="16384" width="8.81640625" style="258"/>
  </cols>
  <sheetData>
    <row r="1" spans="1:18" ht="30.75" customHeight="1" thickTop="1" thickBot="1">
      <c r="A1" s="256" t="s">
        <v>19</v>
      </c>
      <c r="B1" s="257" t="s">
        <v>206</v>
      </c>
      <c r="C1" s="257" t="s">
        <v>207</v>
      </c>
      <c r="D1" s="257" t="s">
        <v>208</v>
      </c>
      <c r="E1" s="256" t="s">
        <v>19</v>
      </c>
      <c r="F1" s="257" t="s">
        <v>206</v>
      </c>
      <c r="H1" s="256" t="s">
        <v>95</v>
      </c>
      <c r="I1" s="257" t="s">
        <v>206</v>
      </c>
      <c r="J1" s="257" t="s">
        <v>207</v>
      </c>
      <c r="K1" s="259" t="s">
        <v>209</v>
      </c>
      <c r="L1" s="257" t="s">
        <v>208</v>
      </c>
      <c r="N1" s="256" t="s">
        <v>210</v>
      </c>
      <c r="O1" s="257" t="s">
        <v>206</v>
      </c>
      <c r="P1" s="257" t="s">
        <v>207</v>
      </c>
      <c r="Q1" s="257" t="s">
        <v>209</v>
      </c>
      <c r="R1" s="257" t="s">
        <v>208</v>
      </c>
    </row>
    <row r="2" spans="1:18" ht="13" thickTop="1">
      <c r="A2" s="260" t="s">
        <v>211</v>
      </c>
      <c r="B2" s="260" t="s">
        <v>212</v>
      </c>
      <c r="C2" s="261">
        <v>367</v>
      </c>
      <c r="D2" s="260" t="s">
        <v>213</v>
      </c>
      <c r="E2" s="260" t="s">
        <v>214</v>
      </c>
      <c r="F2" s="260" t="s">
        <v>215</v>
      </c>
      <c r="H2" s="260" t="s">
        <v>216</v>
      </c>
      <c r="I2" s="260" t="s">
        <v>217</v>
      </c>
      <c r="J2" s="261">
        <v>367</v>
      </c>
      <c r="K2" s="260" t="s">
        <v>218</v>
      </c>
      <c r="L2" s="260" t="s">
        <v>213</v>
      </c>
      <c r="N2" s="260" t="s">
        <v>219</v>
      </c>
      <c r="O2" s="260" t="s">
        <v>220</v>
      </c>
      <c r="P2" s="261">
        <v>367</v>
      </c>
      <c r="Q2" s="260" t="s">
        <v>218</v>
      </c>
      <c r="R2" s="260" t="s">
        <v>213</v>
      </c>
    </row>
    <row r="3" spans="1:18">
      <c r="A3" s="260" t="s">
        <v>221</v>
      </c>
      <c r="B3" s="260" t="s">
        <v>222</v>
      </c>
      <c r="C3" s="261">
        <v>367</v>
      </c>
      <c r="D3" s="260" t="s">
        <v>213</v>
      </c>
      <c r="E3" s="260" t="s">
        <v>223</v>
      </c>
      <c r="F3" s="260" t="s">
        <v>224</v>
      </c>
      <c r="H3" s="260" t="s">
        <v>225</v>
      </c>
      <c r="I3" s="260" t="s">
        <v>220</v>
      </c>
      <c r="J3" s="261">
        <v>367</v>
      </c>
      <c r="K3" s="260" t="s">
        <v>226</v>
      </c>
      <c r="L3" s="260" t="s">
        <v>213</v>
      </c>
      <c r="N3" s="260" t="s">
        <v>227</v>
      </c>
      <c r="O3" s="260" t="s">
        <v>228</v>
      </c>
      <c r="P3" s="261">
        <v>4120</v>
      </c>
      <c r="Q3" s="260" t="s">
        <v>218</v>
      </c>
      <c r="R3" s="260" t="s">
        <v>213</v>
      </c>
    </row>
    <row r="4" spans="1:18">
      <c r="A4" s="260" t="s">
        <v>229</v>
      </c>
      <c r="B4" s="260" t="s">
        <v>230</v>
      </c>
      <c r="C4" s="261">
        <v>367</v>
      </c>
      <c r="D4" s="260" t="s">
        <v>213</v>
      </c>
      <c r="E4" s="260" t="s">
        <v>231</v>
      </c>
      <c r="F4" s="260" t="s">
        <v>232</v>
      </c>
      <c r="H4" s="260" t="s">
        <v>233</v>
      </c>
      <c r="I4" s="260" t="s">
        <v>234</v>
      </c>
      <c r="J4" s="261">
        <v>367</v>
      </c>
      <c r="K4" s="260" t="s">
        <v>226</v>
      </c>
      <c r="L4" s="260" t="s">
        <v>213</v>
      </c>
      <c r="N4" s="260" t="s">
        <v>235</v>
      </c>
      <c r="O4" s="260" t="s">
        <v>236</v>
      </c>
      <c r="P4" s="261">
        <v>4135</v>
      </c>
      <c r="Q4" s="260" t="s">
        <v>218</v>
      </c>
      <c r="R4" s="260" t="s">
        <v>213</v>
      </c>
    </row>
    <row r="5" spans="1:18">
      <c r="A5" s="260" t="s">
        <v>237</v>
      </c>
      <c r="B5" s="260" t="s">
        <v>238</v>
      </c>
      <c r="C5" s="261">
        <v>3174</v>
      </c>
      <c r="D5" s="260" t="s">
        <v>213</v>
      </c>
      <c r="E5" s="260" t="s">
        <v>239</v>
      </c>
      <c r="F5" s="260" t="s">
        <v>240</v>
      </c>
      <c r="H5" s="260" t="s">
        <v>241</v>
      </c>
      <c r="I5" s="260" t="s">
        <v>242</v>
      </c>
      <c r="J5" s="261">
        <v>367</v>
      </c>
      <c r="K5" s="260" t="s">
        <v>226</v>
      </c>
      <c r="L5" s="260" t="s">
        <v>213</v>
      </c>
      <c r="N5" s="260" t="s">
        <v>243</v>
      </c>
      <c r="O5" s="260" t="s">
        <v>244</v>
      </c>
      <c r="P5" s="261">
        <v>4135</v>
      </c>
      <c r="Q5" s="260" t="s">
        <v>218</v>
      </c>
      <c r="R5" s="260" t="s">
        <v>213</v>
      </c>
    </row>
    <row r="6" spans="1:18">
      <c r="A6" s="260" t="s">
        <v>245</v>
      </c>
      <c r="B6" s="260" t="s">
        <v>246</v>
      </c>
      <c r="C6" s="261">
        <v>367</v>
      </c>
      <c r="D6" s="260" t="s">
        <v>213</v>
      </c>
      <c r="E6" s="260" t="s">
        <v>247</v>
      </c>
      <c r="F6" s="260" t="s">
        <v>248</v>
      </c>
      <c r="H6" s="260" t="s">
        <v>249</v>
      </c>
      <c r="I6" s="260" t="s">
        <v>250</v>
      </c>
      <c r="J6" s="261">
        <v>367</v>
      </c>
      <c r="K6" s="260" t="s">
        <v>226</v>
      </c>
      <c r="L6" s="260" t="s">
        <v>213</v>
      </c>
      <c r="N6" s="260" t="s">
        <v>251</v>
      </c>
      <c r="O6" s="260" t="s">
        <v>252</v>
      </c>
      <c r="P6" s="261">
        <v>4135</v>
      </c>
      <c r="Q6" s="260" t="s">
        <v>218</v>
      </c>
      <c r="R6" s="260" t="s">
        <v>213</v>
      </c>
    </row>
    <row r="7" spans="1:18">
      <c r="A7" s="260" t="s">
        <v>253</v>
      </c>
      <c r="B7" s="260" t="s">
        <v>254</v>
      </c>
      <c r="C7" s="261">
        <v>367</v>
      </c>
      <c r="D7" s="260" t="s">
        <v>213</v>
      </c>
      <c r="E7" s="260" t="s">
        <v>255</v>
      </c>
      <c r="F7" s="260" t="s">
        <v>256</v>
      </c>
      <c r="H7" s="260" t="s">
        <v>257</v>
      </c>
      <c r="I7" s="260" t="s">
        <v>258</v>
      </c>
      <c r="J7" s="261">
        <v>367</v>
      </c>
      <c r="K7" s="260" t="s">
        <v>226</v>
      </c>
      <c r="L7" s="260" t="s">
        <v>213</v>
      </c>
      <c r="N7" s="260" t="s">
        <v>259</v>
      </c>
      <c r="O7" s="260" t="s">
        <v>260</v>
      </c>
      <c r="P7" s="261">
        <v>4135</v>
      </c>
      <c r="Q7" s="260" t="s">
        <v>218</v>
      </c>
      <c r="R7" s="260" t="s">
        <v>213</v>
      </c>
    </row>
    <row r="8" spans="1:18">
      <c r="A8" s="260" t="s">
        <v>261</v>
      </c>
      <c r="B8" s="260" t="s">
        <v>262</v>
      </c>
      <c r="C8" s="261">
        <v>367</v>
      </c>
      <c r="D8" s="260" t="s">
        <v>213</v>
      </c>
      <c r="E8" s="260" t="s">
        <v>263</v>
      </c>
      <c r="F8" s="260" t="s">
        <v>264</v>
      </c>
      <c r="H8" s="260" t="s">
        <v>265</v>
      </c>
      <c r="I8" s="260" t="s">
        <v>266</v>
      </c>
      <c r="J8" s="261">
        <v>367</v>
      </c>
      <c r="K8" s="260" t="s">
        <v>226</v>
      </c>
      <c r="L8" s="260" t="s">
        <v>213</v>
      </c>
      <c r="N8" s="260" t="s">
        <v>267</v>
      </c>
      <c r="O8" s="260" t="s">
        <v>268</v>
      </c>
      <c r="P8" s="261">
        <v>4135</v>
      </c>
      <c r="Q8" s="260" t="s">
        <v>218</v>
      </c>
      <c r="R8" s="260" t="s">
        <v>213</v>
      </c>
    </row>
    <row r="9" spans="1:18">
      <c r="A9" s="260" t="s">
        <v>269</v>
      </c>
      <c r="B9" s="260" t="s">
        <v>270</v>
      </c>
      <c r="C9" s="261">
        <v>367</v>
      </c>
      <c r="D9" s="260" t="s">
        <v>213</v>
      </c>
      <c r="E9" s="260" t="s">
        <v>271</v>
      </c>
      <c r="F9" s="260" t="s">
        <v>272</v>
      </c>
      <c r="H9" s="260" t="s">
        <v>273</v>
      </c>
      <c r="I9" s="260" t="s">
        <v>274</v>
      </c>
      <c r="J9" s="261">
        <v>367</v>
      </c>
      <c r="K9" s="260" t="s">
        <v>226</v>
      </c>
      <c r="L9" s="260" t="s">
        <v>213</v>
      </c>
      <c r="N9" s="260" t="s">
        <v>275</v>
      </c>
      <c r="O9" s="260" t="s">
        <v>276</v>
      </c>
      <c r="P9" s="261">
        <v>4135</v>
      </c>
      <c r="Q9" s="260" t="s">
        <v>218</v>
      </c>
      <c r="R9" s="260" t="s">
        <v>213</v>
      </c>
    </row>
    <row r="10" spans="1:18">
      <c r="A10" s="260" t="s">
        <v>277</v>
      </c>
      <c r="B10" s="260" t="s">
        <v>278</v>
      </c>
      <c r="C10" s="261">
        <v>367</v>
      </c>
      <c r="D10" s="260" t="s">
        <v>213</v>
      </c>
      <c r="E10" s="260" t="s">
        <v>279</v>
      </c>
      <c r="F10" s="260" t="s">
        <v>280</v>
      </c>
      <c r="H10" s="260" t="s">
        <v>281</v>
      </c>
      <c r="I10" s="260" t="s">
        <v>282</v>
      </c>
      <c r="J10" s="261">
        <v>367</v>
      </c>
      <c r="K10" s="260" t="s">
        <v>226</v>
      </c>
      <c r="L10" s="260" t="s">
        <v>213</v>
      </c>
      <c r="N10" s="260" t="s">
        <v>283</v>
      </c>
      <c r="O10" s="260" t="s">
        <v>284</v>
      </c>
      <c r="P10" s="261">
        <v>4144</v>
      </c>
      <c r="Q10" s="260" t="s">
        <v>218</v>
      </c>
      <c r="R10" s="260" t="s">
        <v>213</v>
      </c>
    </row>
    <row r="11" spans="1:18">
      <c r="A11" s="260" t="s">
        <v>285</v>
      </c>
      <c r="B11" s="260" t="s">
        <v>286</v>
      </c>
      <c r="C11" s="261">
        <v>367</v>
      </c>
      <c r="D11" s="260" t="s">
        <v>213</v>
      </c>
      <c r="E11" s="260" t="s">
        <v>287</v>
      </c>
      <c r="F11" s="260" t="s">
        <v>288</v>
      </c>
      <c r="H11" s="260" t="s">
        <v>289</v>
      </c>
      <c r="I11" s="260" t="s">
        <v>290</v>
      </c>
      <c r="J11" s="261">
        <v>367</v>
      </c>
      <c r="K11" s="260" t="s">
        <v>226</v>
      </c>
      <c r="L11" s="260" t="s">
        <v>213</v>
      </c>
      <c r="N11" s="260" t="s">
        <v>291</v>
      </c>
      <c r="O11" s="260" t="s">
        <v>292</v>
      </c>
      <c r="P11" s="261">
        <v>4157</v>
      </c>
      <c r="Q11" s="260" t="s">
        <v>218</v>
      </c>
      <c r="R11" s="260" t="s">
        <v>213</v>
      </c>
    </row>
    <row r="12" spans="1:18">
      <c r="A12" s="260" t="s">
        <v>293</v>
      </c>
      <c r="B12" s="260" t="s">
        <v>294</v>
      </c>
      <c r="C12" s="261">
        <v>367</v>
      </c>
      <c r="D12" s="260" t="s">
        <v>213</v>
      </c>
      <c r="E12" s="260" t="s">
        <v>295</v>
      </c>
      <c r="F12" s="260" t="s">
        <v>296</v>
      </c>
      <c r="N12" s="260" t="s">
        <v>297</v>
      </c>
      <c r="O12" s="260" t="s">
        <v>298</v>
      </c>
      <c r="P12" s="261">
        <v>4137</v>
      </c>
      <c r="Q12" s="260" t="s">
        <v>218</v>
      </c>
      <c r="R12" s="260" t="s">
        <v>213</v>
      </c>
    </row>
    <row r="13" spans="1:18">
      <c r="A13" s="260" t="s">
        <v>299</v>
      </c>
      <c r="B13" s="260" t="s">
        <v>300</v>
      </c>
      <c r="C13" s="261">
        <v>367</v>
      </c>
      <c r="D13" s="260" t="s">
        <v>213</v>
      </c>
      <c r="E13" s="260" t="s">
        <v>301</v>
      </c>
      <c r="F13" s="260" t="s">
        <v>302</v>
      </c>
      <c r="N13" s="260" t="s">
        <v>303</v>
      </c>
      <c r="O13" s="260" t="s">
        <v>304</v>
      </c>
      <c r="P13" s="261">
        <v>4823</v>
      </c>
      <c r="Q13" s="260" t="s">
        <v>218</v>
      </c>
      <c r="R13" s="260" t="s">
        <v>213</v>
      </c>
    </row>
    <row r="14" spans="1:18">
      <c r="A14" s="260" t="s">
        <v>305</v>
      </c>
      <c r="B14" s="260" t="s">
        <v>306</v>
      </c>
      <c r="C14" s="261">
        <v>367</v>
      </c>
      <c r="D14" s="260" t="s">
        <v>213</v>
      </c>
      <c r="E14" s="260" t="s">
        <v>307</v>
      </c>
      <c r="F14" s="260" t="s">
        <v>308</v>
      </c>
      <c r="N14" s="260" t="s">
        <v>309</v>
      </c>
      <c r="O14" s="260" t="s">
        <v>310</v>
      </c>
      <c r="P14" s="261">
        <v>367</v>
      </c>
      <c r="Q14" s="260" t="s">
        <v>218</v>
      </c>
      <c r="R14" s="260" t="s">
        <v>213</v>
      </c>
    </row>
    <row r="15" spans="1:18">
      <c r="A15" s="260" t="s">
        <v>311</v>
      </c>
      <c r="B15" s="260" t="s">
        <v>312</v>
      </c>
      <c r="C15" s="261">
        <v>367</v>
      </c>
      <c r="D15" s="260" t="s">
        <v>213</v>
      </c>
      <c r="E15" s="260" t="s">
        <v>313</v>
      </c>
      <c r="F15" s="260" t="s">
        <v>314</v>
      </c>
      <c r="H15" s="260"/>
      <c r="I15" s="260"/>
      <c r="N15" s="260" t="s">
        <v>315</v>
      </c>
      <c r="O15" s="260" t="s">
        <v>316</v>
      </c>
      <c r="P15" s="261">
        <v>367</v>
      </c>
      <c r="Q15" s="260" t="s">
        <v>218</v>
      </c>
      <c r="R15" s="260" t="s">
        <v>213</v>
      </c>
    </row>
    <row r="16" spans="1:18">
      <c r="A16" s="260" t="s">
        <v>317</v>
      </c>
      <c r="B16" s="260" t="s">
        <v>318</v>
      </c>
      <c r="C16" s="261">
        <v>367</v>
      </c>
      <c r="D16" s="260" t="s">
        <v>213</v>
      </c>
      <c r="E16" s="260"/>
      <c r="F16" s="260"/>
      <c r="H16" s="260"/>
      <c r="I16" s="260"/>
      <c r="N16" s="260" t="s">
        <v>319</v>
      </c>
      <c r="O16" s="260" t="s">
        <v>320</v>
      </c>
      <c r="P16" s="261">
        <v>37438</v>
      </c>
      <c r="Q16" s="260" t="s">
        <v>218</v>
      </c>
      <c r="R16" s="260" t="s">
        <v>213</v>
      </c>
    </row>
    <row r="17" spans="1:18">
      <c r="A17" s="260" t="s">
        <v>321</v>
      </c>
      <c r="B17" s="260" t="s">
        <v>322</v>
      </c>
      <c r="C17" s="261">
        <v>367</v>
      </c>
      <c r="D17" s="260" t="s">
        <v>213</v>
      </c>
      <c r="E17" s="260"/>
      <c r="F17" s="260"/>
      <c r="H17" s="260"/>
      <c r="I17" s="260"/>
      <c r="N17" s="260" t="s">
        <v>323</v>
      </c>
      <c r="O17" s="260" t="s">
        <v>324</v>
      </c>
      <c r="P17" s="261">
        <v>367</v>
      </c>
      <c r="Q17" s="260" t="s">
        <v>218</v>
      </c>
      <c r="R17" s="260" t="s">
        <v>213</v>
      </c>
    </row>
    <row r="18" spans="1:18">
      <c r="A18" s="260" t="s">
        <v>325</v>
      </c>
      <c r="B18" s="260" t="s">
        <v>326</v>
      </c>
      <c r="C18" s="261">
        <v>367</v>
      </c>
      <c r="D18" s="260" t="s">
        <v>213</v>
      </c>
      <c r="E18" s="260"/>
      <c r="F18" s="260"/>
      <c r="H18" s="260"/>
      <c r="I18" s="260"/>
      <c r="N18" s="260" t="s">
        <v>327</v>
      </c>
      <c r="O18" s="260" t="s">
        <v>328</v>
      </c>
      <c r="P18" s="261">
        <v>37363</v>
      </c>
      <c r="Q18" s="260" t="s">
        <v>218</v>
      </c>
      <c r="R18" s="260" t="s">
        <v>213</v>
      </c>
    </row>
    <row r="19" spans="1:18">
      <c r="A19" s="260" t="s">
        <v>329</v>
      </c>
      <c r="B19" s="260" t="s">
        <v>330</v>
      </c>
      <c r="C19" s="261">
        <v>367</v>
      </c>
      <c r="D19" s="260" t="s">
        <v>213</v>
      </c>
      <c r="E19" s="260"/>
      <c r="F19" s="260"/>
      <c r="H19" s="260"/>
      <c r="I19" s="260"/>
      <c r="N19" s="260" t="s">
        <v>331</v>
      </c>
      <c r="O19" s="260" t="s">
        <v>332</v>
      </c>
      <c r="P19" s="261">
        <v>37438</v>
      </c>
      <c r="Q19" s="260" t="s">
        <v>218</v>
      </c>
      <c r="R19" s="260" t="s">
        <v>213</v>
      </c>
    </row>
    <row r="20" spans="1:18">
      <c r="A20" s="260" t="s">
        <v>333</v>
      </c>
      <c r="B20" s="260" t="s">
        <v>334</v>
      </c>
      <c r="C20" s="261">
        <v>367</v>
      </c>
      <c r="D20" s="260" t="s">
        <v>213</v>
      </c>
      <c r="E20" s="260"/>
      <c r="F20" s="260"/>
      <c r="H20" s="260"/>
      <c r="I20" s="260"/>
      <c r="N20" s="260" t="s">
        <v>335</v>
      </c>
      <c r="O20" s="260" t="s">
        <v>336</v>
      </c>
      <c r="P20" s="261">
        <v>367</v>
      </c>
      <c r="Q20" s="260" t="s">
        <v>218</v>
      </c>
      <c r="R20" s="260" t="s">
        <v>213</v>
      </c>
    </row>
    <row r="21" spans="1:18">
      <c r="A21" s="260" t="s">
        <v>337</v>
      </c>
      <c r="B21" s="260" t="s">
        <v>338</v>
      </c>
      <c r="C21" s="261">
        <v>3174</v>
      </c>
      <c r="D21" s="260" t="s">
        <v>213</v>
      </c>
      <c r="E21" s="260"/>
      <c r="F21" s="260"/>
      <c r="H21" s="260"/>
      <c r="I21" s="260"/>
      <c r="N21" s="260" t="s">
        <v>339</v>
      </c>
      <c r="O21" s="260" t="s">
        <v>340</v>
      </c>
      <c r="P21" s="261">
        <v>3776</v>
      </c>
      <c r="Q21" s="260" t="s">
        <v>218</v>
      </c>
      <c r="R21" s="260" t="s">
        <v>213</v>
      </c>
    </row>
    <row r="22" spans="1:18">
      <c r="A22" s="260" t="s">
        <v>341</v>
      </c>
      <c r="B22" s="260" t="s">
        <v>342</v>
      </c>
      <c r="C22" s="261">
        <v>367</v>
      </c>
      <c r="D22" s="260" t="s">
        <v>213</v>
      </c>
      <c r="E22" s="260"/>
      <c r="F22" s="260"/>
      <c r="H22" s="260"/>
      <c r="I22" s="260"/>
      <c r="N22" s="260" t="s">
        <v>343</v>
      </c>
      <c r="O22" s="260" t="s">
        <v>344</v>
      </c>
      <c r="P22" s="261">
        <v>367</v>
      </c>
      <c r="Q22" s="260" t="s">
        <v>218</v>
      </c>
      <c r="R22" s="260" t="s">
        <v>213</v>
      </c>
    </row>
    <row r="23" spans="1:18">
      <c r="A23" s="260" t="s">
        <v>345</v>
      </c>
      <c r="B23" s="260" t="s">
        <v>346</v>
      </c>
      <c r="C23" s="261">
        <v>3172</v>
      </c>
      <c r="D23" s="260" t="s">
        <v>213</v>
      </c>
      <c r="E23" s="260"/>
      <c r="F23" s="260"/>
      <c r="H23" s="260"/>
      <c r="I23" s="260"/>
      <c r="N23" s="260" t="s">
        <v>347</v>
      </c>
      <c r="O23" s="260" t="s">
        <v>348</v>
      </c>
      <c r="P23" s="261">
        <v>37438</v>
      </c>
      <c r="Q23" s="260" t="s">
        <v>218</v>
      </c>
      <c r="R23" s="260" t="s">
        <v>213</v>
      </c>
    </row>
    <row r="24" spans="1:18">
      <c r="A24" s="260" t="s">
        <v>349</v>
      </c>
      <c r="B24" s="260" t="s">
        <v>350</v>
      </c>
      <c r="C24" s="261">
        <v>367</v>
      </c>
      <c r="D24" s="260" t="s">
        <v>213</v>
      </c>
      <c r="E24" s="260"/>
      <c r="F24" s="260"/>
      <c r="H24" s="260"/>
      <c r="I24" s="260"/>
      <c r="N24" s="260" t="s">
        <v>351</v>
      </c>
      <c r="O24" s="260" t="s">
        <v>352</v>
      </c>
      <c r="P24" s="261">
        <v>37438</v>
      </c>
      <c r="Q24" s="260" t="s">
        <v>218</v>
      </c>
      <c r="R24" s="260" t="s">
        <v>213</v>
      </c>
    </row>
    <row r="25" spans="1:18">
      <c r="A25" s="260" t="s">
        <v>353</v>
      </c>
      <c r="B25" s="260" t="s">
        <v>354</v>
      </c>
      <c r="C25" s="261">
        <v>367</v>
      </c>
      <c r="D25" s="260" t="s">
        <v>213</v>
      </c>
      <c r="E25" s="260"/>
      <c r="F25" s="260"/>
      <c r="H25" s="260"/>
      <c r="I25" s="260"/>
      <c r="N25" s="260" t="s">
        <v>355</v>
      </c>
      <c r="O25" s="260" t="s">
        <v>356</v>
      </c>
      <c r="P25" s="261">
        <v>367</v>
      </c>
      <c r="Q25" s="260" t="s">
        <v>218</v>
      </c>
      <c r="R25" s="260" t="s">
        <v>213</v>
      </c>
    </row>
    <row r="26" spans="1:18">
      <c r="A26" s="260" t="s">
        <v>357</v>
      </c>
      <c r="B26" s="260" t="s">
        <v>358</v>
      </c>
      <c r="C26" s="261">
        <v>367</v>
      </c>
      <c r="D26" s="260" t="s">
        <v>213</v>
      </c>
      <c r="E26" s="260"/>
      <c r="F26" s="260"/>
      <c r="H26" s="260"/>
      <c r="I26" s="260"/>
      <c r="N26" s="260" t="s">
        <v>359</v>
      </c>
      <c r="O26" s="260" t="s">
        <v>360</v>
      </c>
      <c r="P26" s="261">
        <v>367</v>
      </c>
      <c r="Q26" s="260" t="s">
        <v>218</v>
      </c>
      <c r="R26" s="260" t="s">
        <v>213</v>
      </c>
    </row>
    <row r="27" spans="1:18">
      <c r="A27" s="260" t="s">
        <v>361</v>
      </c>
      <c r="B27" s="260" t="s">
        <v>362</v>
      </c>
      <c r="C27" s="261">
        <v>367</v>
      </c>
      <c r="D27" s="260" t="s">
        <v>213</v>
      </c>
      <c r="E27" s="260"/>
      <c r="F27" s="260"/>
      <c r="H27" s="260"/>
      <c r="I27" s="260"/>
      <c r="N27" s="260" t="s">
        <v>363</v>
      </c>
      <c r="O27" s="260" t="s">
        <v>364</v>
      </c>
      <c r="P27" s="261">
        <v>367</v>
      </c>
      <c r="Q27" s="260" t="s">
        <v>218</v>
      </c>
      <c r="R27" s="260" t="s">
        <v>213</v>
      </c>
    </row>
    <row r="28" spans="1:18">
      <c r="A28" s="260" t="s">
        <v>365</v>
      </c>
      <c r="B28" s="260" t="s">
        <v>366</v>
      </c>
      <c r="C28" s="261">
        <v>367</v>
      </c>
      <c r="D28" s="260" t="s">
        <v>213</v>
      </c>
      <c r="E28" s="260"/>
      <c r="F28" s="260"/>
      <c r="H28" s="260"/>
      <c r="I28" s="260"/>
      <c r="N28" s="260" t="s">
        <v>367</v>
      </c>
      <c r="O28" s="260" t="s">
        <v>368</v>
      </c>
      <c r="P28" s="261">
        <v>367</v>
      </c>
      <c r="Q28" s="260" t="s">
        <v>218</v>
      </c>
      <c r="R28" s="260" t="s">
        <v>213</v>
      </c>
    </row>
    <row r="29" spans="1:18">
      <c r="A29" s="260" t="s">
        <v>369</v>
      </c>
      <c r="B29" s="260" t="s">
        <v>370</v>
      </c>
      <c r="C29" s="261">
        <v>3172</v>
      </c>
      <c r="D29" s="260" t="s">
        <v>213</v>
      </c>
      <c r="E29" s="260"/>
      <c r="F29" s="260"/>
      <c r="H29" s="260"/>
      <c r="I29" s="260"/>
      <c r="N29" s="260" t="s">
        <v>371</v>
      </c>
      <c r="O29" s="260" t="s">
        <v>372</v>
      </c>
      <c r="P29" s="261">
        <v>367</v>
      </c>
      <c r="Q29" s="260" t="s">
        <v>218</v>
      </c>
      <c r="R29" s="260" t="s">
        <v>213</v>
      </c>
    </row>
    <row r="30" spans="1:18">
      <c r="A30" s="260" t="s">
        <v>373</v>
      </c>
      <c r="B30" s="260" t="s">
        <v>374</v>
      </c>
      <c r="C30" s="261">
        <v>3172</v>
      </c>
      <c r="D30" s="260" t="s">
        <v>213</v>
      </c>
      <c r="E30" s="260"/>
      <c r="F30" s="260"/>
      <c r="H30" s="260"/>
      <c r="I30" s="260"/>
      <c r="N30" s="260" t="s">
        <v>375</v>
      </c>
      <c r="O30" s="260" t="s">
        <v>376</v>
      </c>
      <c r="P30" s="261">
        <v>367</v>
      </c>
      <c r="Q30" s="260" t="s">
        <v>218</v>
      </c>
      <c r="R30" s="260" t="s">
        <v>213</v>
      </c>
    </row>
    <row r="31" spans="1:18">
      <c r="A31" s="260" t="s">
        <v>377</v>
      </c>
      <c r="B31" s="260" t="s">
        <v>374</v>
      </c>
      <c r="C31" s="261">
        <v>3172</v>
      </c>
      <c r="D31" s="260" t="s">
        <v>213</v>
      </c>
      <c r="E31" s="260"/>
      <c r="F31" s="260"/>
      <c r="H31" s="260"/>
      <c r="I31" s="260"/>
      <c r="N31" s="260" t="s">
        <v>378</v>
      </c>
      <c r="O31" s="260" t="s">
        <v>379</v>
      </c>
      <c r="P31" s="261">
        <v>37438</v>
      </c>
      <c r="Q31" s="260" t="s">
        <v>218</v>
      </c>
      <c r="R31" s="260" t="s">
        <v>213</v>
      </c>
    </row>
    <row r="32" spans="1:18">
      <c r="A32" s="260" t="s">
        <v>380</v>
      </c>
      <c r="B32" s="260" t="s">
        <v>381</v>
      </c>
      <c r="C32" s="261">
        <v>3172</v>
      </c>
      <c r="D32" s="260" t="s">
        <v>213</v>
      </c>
      <c r="E32" s="260"/>
      <c r="F32" s="260"/>
      <c r="H32" s="260"/>
      <c r="I32" s="260"/>
      <c r="N32" s="260" t="s">
        <v>382</v>
      </c>
      <c r="O32" s="260" t="s">
        <v>383</v>
      </c>
      <c r="P32" s="261">
        <v>367</v>
      </c>
      <c r="Q32" s="260" t="s">
        <v>218</v>
      </c>
      <c r="R32" s="260" t="s">
        <v>213</v>
      </c>
    </row>
    <row r="33" spans="1:18">
      <c r="A33" s="260" t="s">
        <v>384</v>
      </c>
      <c r="B33" s="260" t="s">
        <v>385</v>
      </c>
      <c r="C33" s="261">
        <v>367</v>
      </c>
      <c r="D33" s="260" t="s">
        <v>213</v>
      </c>
      <c r="E33" s="260"/>
      <c r="F33" s="260"/>
      <c r="H33" s="260"/>
      <c r="I33" s="260"/>
      <c r="N33" s="260" t="s">
        <v>386</v>
      </c>
      <c r="O33" s="260" t="s">
        <v>387</v>
      </c>
      <c r="P33" s="261">
        <v>367</v>
      </c>
      <c r="Q33" s="260" t="s">
        <v>218</v>
      </c>
      <c r="R33" s="260" t="s">
        <v>213</v>
      </c>
    </row>
    <row r="34" spans="1:18">
      <c r="A34" s="260" t="s">
        <v>388</v>
      </c>
      <c r="B34" s="260" t="s">
        <v>389</v>
      </c>
      <c r="C34" s="261">
        <v>367</v>
      </c>
      <c r="D34" s="260" t="s">
        <v>213</v>
      </c>
      <c r="E34" s="260"/>
      <c r="F34" s="260"/>
      <c r="H34" s="260"/>
      <c r="I34" s="260"/>
      <c r="N34" s="260" t="s">
        <v>390</v>
      </c>
      <c r="O34" s="260" t="s">
        <v>391</v>
      </c>
      <c r="P34" s="261">
        <v>367</v>
      </c>
      <c r="Q34" s="260" t="s">
        <v>218</v>
      </c>
      <c r="R34" s="260" t="s">
        <v>213</v>
      </c>
    </row>
    <row r="35" spans="1:18">
      <c r="A35" s="260" t="s">
        <v>392</v>
      </c>
      <c r="B35" s="260" t="s">
        <v>393</v>
      </c>
      <c r="C35" s="261">
        <v>367</v>
      </c>
      <c r="D35" s="260" t="s">
        <v>213</v>
      </c>
      <c r="E35" s="260"/>
      <c r="F35" s="260"/>
      <c r="H35" s="260"/>
      <c r="I35" s="260"/>
      <c r="N35" s="260" t="s">
        <v>394</v>
      </c>
      <c r="O35" s="260" t="s">
        <v>395</v>
      </c>
      <c r="P35" s="261">
        <v>37361</v>
      </c>
      <c r="Q35" s="260" t="s">
        <v>218</v>
      </c>
      <c r="R35" s="260" t="s">
        <v>213</v>
      </c>
    </row>
    <row r="36" spans="1:18">
      <c r="A36" s="260" t="s">
        <v>396</v>
      </c>
      <c r="B36" s="260" t="s">
        <v>397</v>
      </c>
      <c r="C36" s="261">
        <v>3172</v>
      </c>
      <c r="D36" s="260" t="s">
        <v>213</v>
      </c>
      <c r="E36" s="260"/>
      <c r="F36" s="260"/>
      <c r="H36" s="260"/>
      <c r="I36" s="260"/>
      <c r="N36" s="260" t="s">
        <v>398</v>
      </c>
      <c r="O36" s="260" t="s">
        <v>399</v>
      </c>
      <c r="P36" s="261">
        <v>37438</v>
      </c>
      <c r="Q36" s="260" t="s">
        <v>218</v>
      </c>
      <c r="R36" s="260" t="s">
        <v>213</v>
      </c>
    </row>
    <row r="37" spans="1:18">
      <c r="A37" s="260" t="s">
        <v>400</v>
      </c>
      <c r="B37" s="260" t="s">
        <v>401</v>
      </c>
      <c r="C37" s="261">
        <v>367</v>
      </c>
      <c r="D37" s="260" t="s">
        <v>213</v>
      </c>
      <c r="E37" s="260"/>
      <c r="F37" s="260"/>
      <c r="H37" s="260"/>
      <c r="I37" s="260"/>
      <c r="N37" s="260" t="s">
        <v>402</v>
      </c>
      <c r="O37" s="260" t="s">
        <v>403</v>
      </c>
      <c r="P37" s="261">
        <v>4149</v>
      </c>
      <c r="Q37" s="260" t="s">
        <v>218</v>
      </c>
      <c r="R37" s="260" t="s">
        <v>213</v>
      </c>
    </row>
    <row r="38" spans="1:18">
      <c r="A38" s="260" t="s">
        <v>404</v>
      </c>
      <c r="B38" s="260" t="s">
        <v>405</v>
      </c>
      <c r="C38" s="261">
        <v>367</v>
      </c>
      <c r="D38" s="260" t="s">
        <v>213</v>
      </c>
      <c r="E38" s="260"/>
      <c r="F38" s="260"/>
      <c r="H38" s="260"/>
      <c r="I38" s="260"/>
      <c r="N38" s="260" t="s">
        <v>406</v>
      </c>
      <c r="O38" s="260" t="s">
        <v>407</v>
      </c>
      <c r="P38" s="261">
        <v>3723</v>
      </c>
      <c r="Q38" s="260" t="s">
        <v>218</v>
      </c>
      <c r="R38" s="260" t="s">
        <v>213</v>
      </c>
    </row>
    <row r="39" spans="1:18">
      <c r="A39" s="260" t="s">
        <v>408</v>
      </c>
      <c r="B39" s="260" t="s">
        <v>409</v>
      </c>
      <c r="C39" s="261">
        <v>3172</v>
      </c>
      <c r="D39" s="260" t="s">
        <v>213</v>
      </c>
      <c r="E39" s="260"/>
      <c r="F39" s="260"/>
      <c r="H39" s="260"/>
      <c r="I39" s="260"/>
      <c r="N39" s="260" t="s">
        <v>410</v>
      </c>
      <c r="O39" s="260" t="s">
        <v>411</v>
      </c>
      <c r="P39" s="261">
        <v>37361</v>
      </c>
      <c r="Q39" s="260" t="s">
        <v>218</v>
      </c>
      <c r="R39" s="260" t="s">
        <v>213</v>
      </c>
    </row>
    <row r="40" spans="1:18">
      <c r="A40" s="260" t="s">
        <v>412</v>
      </c>
      <c r="B40" s="260" t="s">
        <v>413</v>
      </c>
      <c r="C40" s="261">
        <v>3172</v>
      </c>
      <c r="D40" s="260" t="s">
        <v>213</v>
      </c>
      <c r="E40" s="260"/>
      <c r="F40" s="260"/>
      <c r="H40" s="260"/>
      <c r="I40" s="260"/>
      <c r="N40" s="260" t="s">
        <v>414</v>
      </c>
      <c r="O40" s="260" t="s">
        <v>415</v>
      </c>
      <c r="P40" s="261">
        <v>37361</v>
      </c>
      <c r="Q40" s="260" t="s">
        <v>218</v>
      </c>
      <c r="R40" s="260" t="s">
        <v>213</v>
      </c>
    </row>
    <row r="41" spans="1:18">
      <c r="A41" s="260" t="s">
        <v>416</v>
      </c>
      <c r="B41" s="260" t="s">
        <v>417</v>
      </c>
      <c r="C41" s="261">
        <v>3172</v>
      </c>
      <c r="D41" s="260" t="s">
        <v>213</v>
      </c>
      <c r="E41" s="260"/>
      <c r="F41" s="260"/>
      <c r="H41" s="260"/>
      <c r="I41" s="260"/>
      <c r="N41" s="260" t="s">
        <v>418</v>
      </c>
      <c r="O41" s="260" t="s">
        <v>419</v>
      </c>
      <c r="P41" s="261">
        <v>367</v>
      </c>
      <c r="Q41" s="260" t="s">
        <v>218</v>
      </c>
      <c r="R41" s="260" t="s">
        <v>213</v>
      </c>
    </row>
    <row r="42" spans="1:18">
      <c r="A42" s="260" t="s">
        <v>420</v>
      </c>
      <c r="B42" s="260" t="s">
        <v>421</v>
      </c>
      <c r="C42" s="261">
        <v>3172</v>
      </c>
      <c r="D42" s="260" t="s">
        <v>213</v>
      </c>
      <c r="E42" s="260"/>
      <c r="F42" s="260"/>
      <c r="H42" s="260"/>
      <c r="I42" s="260"/>
      <c r="N42" s="260" t="s">
        <v>422</v>
      </c>
      <c r="O42" s="260" t="s">
        <v>423</v>
      </c>
      <c r="P42" s="261">
        <v>5556</v>
      </c>
      <c r="Q42" s="260" t="s">
        <v>218</v>
      </c>
      <c r="R42" s="260" t="s">
        <v>213</v>
      </c>
    </row>
    <row r="43" spans="1:18">
      <c r="A43" s="260" t="s">
        <v>424</v>
      </c>
      <c r="B43" s="260" t="s">
        <v>425</v>
      </c>
      <c r="C43" s="261">
        <v>367</v>
      </c>
      <c r="D43" s="260" t="s">
        <v>213</v>
      </c>
      <c r="E43" s="260"/>
      <c r="F43" s="260"/>
      <c r="H43" s="260"/>
      <c r="I43" s="260"/>
      <c r="N43" s="260" t="s">
        <v>426</v>
      </c>
      <c r="O43" s="260" t="s">
        <v>427</v>
      </c>
      <c r="P43" s="261">
        <v>367</v>
      </c>
      <c r="Q43" s="260" t="s">
        <v>218</v>
      </c>
      <c r="R43" s="260" t="s">
        <v>213</v>
      </c>
    </row>
    <row r="44" spans="1:18">
      <c r="A44" s="260" t="s">
        <v>428</v>
      </c>
      <c r="B44" s="260" t="s">
        <v>429</v>
      </c>
      <c r="C44" s="261">
        <v>367</v>
      </c>
      <c r="D44" s="260" t="s">
        <v>213</v>
      </c>
      <c r="E44" s="260"/>
      <c r="F44" s="260"/>
      <c r="H44" s="260"/>
      <c r="I44" s="260"/>
      <c r="N44" s="260" t="s">
        <v>430</v>
      </c>
      <c r="O44" s="260" t="s">
        <v>431</v>
      </c>
      <c r="P44" s="261">
        <v>367</v>
      </c>
      <c r="Q44" s="260" t="s">
        <v>218</v>
      </c>
      <c r="R44" s="260" t="s">
        <v>213</v>
      </c>
    </row>
    <row r="45" spans="1:18">
      <c r="A45" s="260" t="s">
        <v>432</v>
      </c>
      <c r="B45" s="260" t="s">
        <v>433</v>
      </c>
      <c r="C45" s="261">
        <v>367</v>
      </c>
      <c r="D45" s="260" t="s">
        <v>213</v>
      </c>
      <c r="E45" s="260"/>
      <c r="F45" s="260"/>
      <c r="H45" s="260"/>
      <c r="I45" s="260"/>
      <c r="N45" s="260" t="s">
        <v>434</v>
      </c>
      <c r="O45" s="260" t="s">
        <v>435</v>
      </c>
      <c r="P45" s="261">
        <v>367</v>
      </c>
      <c r="Q45" s="260" t="s">
        <v>218</v>
      </c>
      <c r="R45" s="260" t="s">
        <v>213</v>
      </c>
    </row>
    <row r="46" spans="1:18">
      <c r="A46" s="260" t="s">
        <v>436</v>
      </c>
      <c r="B46" s="260" t="s">
        <v>437</v>
      </c>
      <c r="C46" s="261">
        <v>369</v>
      </c>
      <c r="D46" s="260" t="s">
        <v>213</v>
      </c>
      <c r="E46" s="260"/>
      <c r="F46" s="260"/>
      <c r="H46" s="260"/>
      <c r="I46" s="260"/>
      <c r="N46" s="260" t="s">
        <v>438</v>
      </c>
      <c r="O46" s="260" t="s">
        <v>439</v>
      </c>
      <c r="P46" s="261">
        <v>367</v>
      </c>
      <c r="Q46" s="260" t="s">
        <v>218</v>
      </c>
      <c r="R46" s="260" t="s">
        <v>213</v>
      </c>
    </row>
    <row r="47" spans="1:18">
      <c r="A47" s="260" t="s">
        <v>440</v>
      </c>
      <c r="B47" s="260" t="s">
        <v>441</v>
      </c>
      <c r="C47" s="261">
        <v>367</v>
      </c>
      <c r="D47" s="260" t="s">
        <v>213</v>
      </c>
      <c r="E47" s="260"/>
      <c r="F47" s="260"/>
      <c r="H47" s="260"/>
      <c r="I47" s="260"/>
      <c r="N47" s="260" t="s">
        <v>442</v>
      </c>
      <c r="O47" s="260" t="s">
        <v>443</v>
      </c>
      <c r="P47" s="261">
        <v>367</v>
      </c>
      <c r="Q47" s="260" t="s">
        <v>218</v>
      </c>
      <c r="R47" s="260" t="s">
        <v>213</v>
      </c>
    </row>
    <row r="48" spans="1:18">
      <c r="A48" s="260" t="s">
        <v>444</v>
      </c>
      <c r="B48" s="260" t="s">
        <v>445</v>
      </c>
      <c r="C48" s="261">
        <v>367</v>
      </c>
      <c r="D48" s="260" t="s">
        <v>213</v>
      </c>
      <c r="E48" s="260"/>
      <c r="F48" s="260"/>
      <c r="H48" s="260"/>
      <c r="I48" s="260"/>
      <c r="N48" s="260" t="s">
        <v>446</v>
      </c>
      <c r="O48" s="260" t="s">
        <v>447</v>
      </c>
      <c r="P48" s="261">
        <v>367</v>
      </c>
      <c r="Q48" s="260" t="s">
        <v>218</v>
      </c>
      <c r="R48" s="260" t="s">
        <v>213</v>
      </c>
    </row>
    <row r="49" spans="1:18">
      <c r="A49" s="260" t="s">
        <v>448</v>
      </c>
      <c r="B49" s="260" t="s">
        <v>449</v>
      </c>
      <c r="C49" s="261">
        <v>367</v>
      </c>
      <c r="D49" s="260" t="s">
        <v>213</v>
      </c>
      <c r="E49" s="260"/>
      <c r="F49" s="260"/>
      <c r="H49" s="260"/>
      <c r="I49" s="260"/>
      <c r="N49" s="260" t="s">
        <v>450</v>
      </c>
      <c r="O49" s="260" t="s">
        <v>451</v>
      </c>
      <c r="P49" s="261">
        <v>367</v>
      </c>
      <c r="Q49" s="260" t="s">
        <v>218</v>
      </c>
      <c r="R49" s="260" t="s">
        <v>213</v>
      </c>
    </row>
    <row r="50" spans="1:18">
      <c r="A50" s="260" t="s">
        <v>452</v>
      </c>
      <c r="B50" s="260" t="s">
        <v>453</v>
      </c>
      <c r="C50" s="261">
        <v>367</v>
      </c>
      <c r="D50" s="260" t="s">
        <v>213</v>
      </c>
      <c r="E50" s="260"/>
      <c r="F50" s="260"/>
      <c r="H50" s="260"/>
      <c r="I50" s="260"/>
      <c r="N50" s="260" t="s">
        <v>454</v>
      </c>
      <c r="O50" s="260" t="s">
        <v>455</v>
      </c>
      <c r="P50" s="261">
        <v>367</v>
      </c>
      <c r="Q50" s="260" t="s">
        <v>218</v>
      </c>
      <c r="R50" s="260" t="s">
        <v>213</v>
      </c>
    </row>
    <row r="51" spans="1:18">
      <c r="A51" s="260" t="s">
        <v>456</v>
      </c>
      <c r="B51" s="260" t="s">
        <v>457</v>
      </c>
      <c r="C51" s="261">
        <v>367</v>
      </c>
      <c r="D51" s="260" t="s">
        <v>213</v>
      </c>
      <c r="E51" s="260"/>
      <c r="F51" s="260"/>
      <c r="H51" s="260"/>
      <c r="I51" s="260"/>
      <c r="N51" s="260" t="s">
        <v>458</v>
      </c>
      <c r="O51" s="260" t="s">
        <v>459</v>
      </c>
      <c r="P51" s="261">
        <v>367</v>
      </c>
      <c r="Q51" s="260" t="s">
        <v>218</v>
      </c>
      <c r="R51" s="260" t="s">
        <v>213</v>
      </c>
    </row>
    <row r="52" spans="1:18">
      <c r="A52" s="260" t="s">
        <v>460</v>
      </c>
      <c r="B52" s="260" t="s">
        <v>461</v>
      </c>
      <c r="C52" s="261">
        <v>367</v>
      </c>
      <c r="D52" s="260" t="s">
        <v>213</v>
      </c>
      <c r="E52" s="260"/>
      <c r="F52" s="260"/>
      <c r="H52" s="260"/>
      <c r="I52" s="260"/>
    </row>
    <row r="53" spans="1:18">
      <c r="A53" s="260" t="s">
        <v>462</v>
      </c>
      <c r="B53" s="260" t="s">
        <v>463</v>
      </c>
      <c r="C53" s="261">
        <v>367</v>
      </c>
      <c r="D53" s="260" t="s">
        <v>213</v>
      </c>
      <c r="E53" s="260"/>
      <c r="F53" s="260"/>
      <c r="H53" s="260"/>
      <c r="I53" s="260"/>
    </row>
    <row r="54" spans="1:18">
      <c r="A54" s="260" t="s">
        <v>464</v>
      </c>
      <c r="B54" s="260" t="s">
        <v>465</v>
      </c>
      <c r="C54" s="261">
        <v>367</v>
      </c>
      <c r="D54" s="260" t="s">
        <v>213</v>
      </c>
      <c r="E54" s="260"/>
      <c r="F54" s="260"/>
      <c r="H54" s="260"/>
      <c r="I54" s="260"/>
    </row>
    <row r="55" spans="1:18">
      <c r="A55" s="260" t="s">
        <v>466</v>
      </c>
      <c r="B55" s="260" t="s">
        <v>467</v>
      </c>
      <c r="C55" s="261">
        <v>367</v>
      </c>
      <c r="D55" s="260" t="s">
        <v>213</v>
      </c>
      <c r="E55" s="260"/>
      <c r="F55" s="260"/>
      <c r="H55" s="260"/>
      <c r="I55" s="260"/>
    </row>
    <row r="56" spans="1:18">
      <c r="A56" s="260" t="s">
        <v>468</v>
      </c>
      <c r="B56" s="260" t="s">
        <v>469</v>
      </c>
      <c r="C56" s="261">
        <v>367</v>
      </c>
      <c r="D56" s="260" t="s">
        <v>213</v>
      </c>
      <c r="E56" s="260"/>
      <c r="F56" s="260"/>
      <c r="H56" s="260"/>
      <c r="I56" s="260"/>
    </row>
    <row r="57" spans="1:18">
      <c r="A57" s="260" t="s">
        <v>470</v>
      </c>
      <c r="B57" s="260" t="s">
        <v>471</v>
      </c>
      <c r="C57" s="261">
        <v>367</v>
      </c>
      <c r="D57" s="260" t="s">
        <v>213</v>
      </c>
      <c r="E57" s="260"/>
      <c r="F57" s="260"/>
      <c r="H57" s="260"/>
      <c r="I57" s="260"/>
    </row>
    <row r="58" spans="1:18">
      <c r="A58" s="260" t="s">
        <v>472</v>
      </c>
      <c r="B58" s="260" t="s">
        <v>473</v>
      </c>
      <c r="C58" s="261">
        <v>367</v>
      </c>
      <c r="D58" s="260" t="s">
        <v>213</v>
      </c>
      <c r="E58" s="260"/>
      <c r="F58" s="260"/>
      <c r="H58" s="260"/>
      <c r="I58" s="260"/>
    </row>
    <row r="59" spans="1:18">
      <c r="A59" s="260" t="s">
        <v>474</v>
      </c>
      <c r="B59" s="260" t="s">
        <v>475</v>
      </c>
      <c r="C59" s="261">
        <v>367</v>
      </c>
      <c r="D59" s="260" t="s">
        <v>213</v>
      </c>
      <c r="E59" s="260"/>
      <c r="F59" s="260"/>
      <c r="H59" s="260"/>
      <c r="I59" s="260"/>
    </row>
    <row r="60" spans="1:18">
      <c r="A60" s="260" t="s">
        <v>476</v>
      </c>
      <c r="B60" s="260" t="s">
        <v>477</v>
      </c>
      <c r="C60" s="261">
        <v>367</v>
      </c>
      <c r="D60" s="260" t="s">
        <v>213</v>
      </c>
      <c r="E60" s="260"/>
      <c r="F60" s="260"/>
      <c r="H60" s="260"/>
      <c r="I60" s="260"/>
    </row>
    <row r="61" spans="1:18">
      <c r="A61" s="260" t="s">
        <v>478</v>
      </c>
      <c r="B61" s="260" t="s">
        <v>479</v>
      </c>
      <c r="C61" s="261">
        <v>367</v>
      </c>
      <c r="D61" s="260" t="s">
        <v>213</v>
      </c>
      <c r="E61" s="260"/>
      <c r="F61" s="260"/>
      <c r="H61" s="260"/>
      <c r="I61" s="260"/>
    </row>
    <row r="62" spans="1:18">
      <c r="A62" s="260" t="s">
        <v>480</v>
      </c>
      <c r="B62" s="260" t="s">
        <v>481</v>
      </c>
      <c r="C62" s="261">
        <v>3173</v>
      </c>
      <c r="D62" s="260" t="s">
        <v>213</v>
      </c>
      <c r="E62" s="260"/>
      <c r="F62" s="260"/>
      <c r="H62" s="260"/>
      <c r="I62" s="260"/>
    </row>
    <row r="63" spans="1:18">
      <c r="A63" s="260" t="s">
        <v>482</v>
      </c>
      <c r="B63" s="260" t="s">
        <v>483</v>
      </c>
      <c r="C63" s="261">
        <v>3172</v>
      </c>
      <c r="D63" s="260" t="s">
        <v>213</v>
      </c>
      <c r="E63" s="260"/>
      <c r="F63" s="260"/>
      <c r="H63" s="260"/>
      <c r="I63" s="260"/>
    </row>
    <row r="64" spans="1:18">
      <c r="A64" s="260" t="s">
        <v>484</v>
      </c>
      <c r="B64" s="260" t="s">
        <v>485</v>
      </c>
      <c r="C64" s="261">
        <v>367</v>
      </c>
      <c r="D64" s="260" t="s">
        <v>213</v>
      </c>
      <c r="E64" s="260"/>
      <c r="F64" s="260"/>
      <c r="H64" s="260"/>
      <c r="I64" s="260"/>
    </row>
    <row r="65" spans="1:6">
      <c r="A65" s="260" t="s">
        <v>486</v>
      </c>
      <c r="B65" s="260" t="s">
        <v>487</v>
      </c>
      <c r="C65" s="261">
        <v>367</v>
      </c>
      <c r="D65" s="260" t="s">
        <v>213</v>
      </c>
      <c r="E65" s="260"/>
      <c r="F65" s="260"/>
    </row>
    <row r="66" spans="1:6">
      <c r="A66" s="260" t="s">
        <v>488</v>
      </c>
      <c r="B66" s="260" t="s">
        <v>489</v>
      </c>
      <c r="C66" s="261">
        <v>367</v>
      </c>
      <c r="D66" s="260" t="s">
        <v>213</v>
      </c>
      <c r="E66" s="260"/>
      <c r="F66" s="260"/>
    </row>
    <row r="67" spans="1:6">
      <c r="A67" s="260" t="s">
        <v>490</v>
      </c>
      <c r="B67" s="260" t="s">
        <v>491</v>
      </c>
      <c r="C67" s="261">
        <v>367</v>
      </c>
      <c r="D67" s="260" t="s">
        <v>213</v>
      </c>
      <c r="E67" s="260"/>
      <c r="F67" s="260"/>
    </row>
    <row r="68" spans="1:6">
      <c r="A68" s="260" t="s">
        <v>492</v>
      </c>
      <c r="B68" s="260" t="s">
        <v>493</v>
      </c>
      <c r="C68" s="261">
        <v>367</v>
      </c>
      <c r="D68" s="260" t="s">
        <v>213</v>
      </c>
      <c r="E68" s="260"/>
      <c r="F68" s="260"/>
    </row>
    <row r="69" spans="1:6">
      <c r="A69" s="260" t="s">
        <v>494</v>
      </c>
      <c r="B69" s="260" t="s">
        <v>495</v>
      </c>
      <c r="C69" s="261">
        <v>367</v>
      </c>
      <c r="D69" s="260" t="s">
        <v>213</v>
      </c>
      <c r="E69" s="260"/>
      <c r="F69" s="260"/>
    </row>
    <row r="70" spans="1:6">
      <c r="A70" s="260" t="s">
        <v>496</v>
      </c>
      <c r="B70" s="260" t="s">
        <v>497</v>
      </c>
      <c r="C70" s="261">
        <v>367</v>
      </c>
      <c r="D70" s="260" t="s">
        <v>213</v>
      </c>
      <c r="E70" s="260"/>
      <c r="F70" s="260"/>
    </row>
    <row r="71" spans="1:6">
      <c r="A71" s="260" t="s">
        <v>214</v>
      </c>
      <c r="B71" s="260" t="s">
        <v>215</v>
      </c>
      <c r="C71" s="261">
        <v>367</v>
      </c>
      <c r="D71" s="260" t="s">
        <v>213</v>
      </c>
      <c r="E71" s="260"/>
      <c r="F71" s="260"/>
    </row>
    <row r="72" spans="1:6">
      <c r="A72" s="260" t="s">
        <v>223</v>
      </c>
      <c r="B72" s="260" t="s">
        <v>224</v>
      </c>
      <c r="C72" s="261">
        <v>367</v>
      </c>
      <c r="D72" s="260" t="s">
        <v>213</v>
      </c>
      <c r="E72" s="260"/>
      <c r="F72" s="260"/>
    </row>
    <row r="73" spans="1:6">
      <c r="A73" s="260" t="s">
        <v>231</v>
      </c>
      <c r="B73" s="260" t="s">
        <v>232</v>
      </c>
      <c r="C73" s="261">
        <v>367</v>
      </c>
      <c r="D73" s="260" t="s">
        <v>213</v>
      </c>
      <c r="E73" s="260"/>
      <c r="F73" s="260"/>
    </row>
    <row r="74" spans="1:6">
      <c r="A74" s="260" t="s">
        <v>239</v>
      </c>
      <c r="B74" s="260" t="s">
        <v>240</v>
      </c>
      <c r="C74" s="261">
        <v>367</v>
      </c>
      <c r="D74" s="260" t="s">
        <v>213</v>
      </c>
      <c r="E74" s="260"/>
      <c r="F74" s="260"/>
    </row>
    <row r="75" spans="1:6">
      <c r="A75" s="260" t="s">
        <v>247</v>
      </c>
      <c r="B75" s="260" t="s">
        <v>248</v>
      </c>
      <c r="C75" s="261">
        <v>367</v>
      </c>
      <c r="D75" s="260" t="s">
        <v>213</v>
      </c>
      <c r="E75" s="260"/>
      <c r="F75" s="260"/>
    </row>
    <row r="76" spans="1:6">
      <c r="A76" s="260" t="s">
        <v>255</v>
      </c>
      <c r="B76" s="260" t="s">
        <v>256</v>
      </c>
      <c r="C76" s="261">
        <v>367</v>
      </c>
      <c r="D76" s="260" t="s">
        <v>213</v>
      </c>
      <c r="E76" s="260"/>
      <c r="F76" s="260"/>
    </row>
    <row r="77" spans="1:6">
      <c r="A77" s="260" t="s">
        <v>263</v>
      </c>
      <c r="B77" s="260" t="s">
        <v>264</v>
      </c>
      <c r="C77" s="261">
        <v>367</v>
      </c>
      <c r="D77" s="260" t="s">
        <v>213</v>
      </c>
      <c r="E77" s="260"/>
      <c r="F77" s="260"/>
    </row>
    <row r="78" spans="1:6">
      <c r="A78" s="260" t="s">
        <v>271</v>
      </c>
      <c r="B78" s="260" t="s">
        <v>272</v>
      </c>
      <c r="C78" s="261">
        <v>367</v>
      </c>
      <c r="D78" s="260" t="s">
        <v>213</v>
      </c>
      <c r="E78" s="260"/>
      <c r="F78" s="260"/>
    </row>
    <row r="79" spans="1:6">
      <c r="A79" s="260" t="s">
        <v>279</v>
      </c>
      <c r="B79" s="260" t="s">
        <v>280</v>
      </c>
      <c r="C79" s="261">
        <v>367</v>
      </c>
      <c r="D79" s="260" t="s">
        <v>213</v>
      </c>
      <c r="E79" s="260"/>
      <c r="F79" s="260"/>
    </row>
    <row r="80" spans="1:6">
      <c r="A80" s="260" t="s">
        <v>287</v>
      </c>
      <c r="B80" s="260" t="s">
        <v>288</v>
      </c>
      <c r="C80" s="261">
        <v>367</v>
      </c>
      <c r="D80" s="260" t="s">
        <v>213</v>
      </c>
      <c r="E80" s="260"/>
      <c r="F80" s="260"/>
    </row>
    <row r="81" spans="1:6">
      <c r="A81" s="260" t="s">
        <v>295</v>
      </c>
      <c r="B81" s="260" t="s">
        <v>296</v>
      </c>
      <c r="C81" s="261">
        <v>367</v>
      </c>
      <c r="D81" s="260" t="s">
        <v>213</v>
      </c>
      <c r="E81" s="260"/>
      <c r="F81" s="260"/>
    </row>
    <row r="82" spans="1:6">
      <c r="A82" s="260" t="s">
        <v>301</v>
      </c>
      <c r="B82" s="260" t="s">
        <v>302</v>
      </c>
      <c r="C82" s="261">
        <v>37438</v>
      </c>
      <c r="D82" s="260" t="s">
        <v>213</v>
      </c>
      <c r="E82" s="260"/>
      <c r="F82" s="260"/>
    </row>
    <row r="83" spans="1:6">
      <c r="A83" s="260" t="s">
        <v>307</v>
      </c>
      <c r="B83" s="260" t="s">
        <v>308</v>
      </c>
      <c r="C83" s="261">
        <v>367</v>
      </c>
      <c r="D83" s="260" t="s">
        <v>213</v>
      </c>
      <c r="E83" s="260"/>
      <c r="F83" s="260"/>
    </row>
    <row r="84" spans="1:6">
      <c r="A84" s="260" t="s">
        <v>313</v>
      </c>
      <c r="B84" s="260" t="s">
        <v>314</v>
      </c>
      <c r="C84" s="261">
        <v>367</v>
      </c>
      <c r="D84" s="260" t="s">
        <v>213</v>
      </c>
      <c r="E84" s="260"/>
      <c r="F84" s="26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84"/>
  <sheetViews>
    <sheetView workbookViewId="0">
      <selection activeCell="I53" sqref="I52:I53"/>
    </sheetView>
  </sheetViews>
  <sheetFormatPr defaultRowHeight="12.5"/>
  <cols>
    <col min="1" max="1" width="8.54296875" bestFit="1" customWidth="1"/>
    <col min="2" max="2" width="31.453125" bestFit="1" customWidth="1"/>
    <col min="3" max="3" width="9" hidden="1" customWidth="1"/>
    <col min="4" max="4" width="7.453125" hidden="1" customWidth="1"/>
    <col min="5" max="5" width="11.453125" hidden="1" customWidth="1"/>
    <col min="6" max="6" width="29.54296875" hidden="1" customWidth="1"/>
    <col min="7" max="7" width="3.453125" customWidth="1"/>
    <col min="8" max="8" width="9" bestFit="1" customWidth="1"/>
    <col min="9" max="9" width="29" bestFit="1" customWidth="1"/>
    <col min="10" max="10" width="9" hidden="1" customWidth="1"/>
    <col min="11" max="11" width="5.54296875" customWidth="1"/>
    <col min="12" max="12" width="7.453125" hidden="1" customWidth="1"/>
    <col min="13" max="13" width="3.453125" customWidth="1"/>
    <col min="14" max="14" width="6.453125" bestFit="1" customWidth="1"/>
    <col min="15" max="15" width="30.453125" bestFit="1" customWidth="1"/>
    <col min="16" max="16" width="9.54296875" hidden="1" customWidth="1"/>
    <col min="17" max="17" width="10.54296875" hidden="1" customWidth="1"/>
    <col min="18" max="18" width="7.453125" hidden="1" customWidth="1"/>
  </cols>
  <sheetData>
    <row r="1" spans="1:18" ht="30.75" customHeight="1" thickTop="1" thickBot="1">
      <c r="A1" s="25" t="s">
        <v>19</v>
      </c>
      <c r="B1" s="26" t="s">
        <v>206</v>
      </c>
      <c r="C1" s="26" t="s">
        <v>207</v>
      </c>
      <c r="D1" s="26" t="s">
        <v>208</v>
      </c>
      <c r="E1" s="25" t="s">
        <v>19</v>
      </c>
      <c r="F1" s="26" t="s">
        <v>206</v>
      </c>
      <c r="H1" s="25" t="s">
        <v>95</v>
      </c>
      <c r="I1" s="26" t="s">
        <v>206</v>
      </c>
      <c r="J1" s="26" t="s">
        <v>207</v>
      </c>
      <c r="K1" s="27" t="s">
        <v>209</v>
      </c>
      <c r="L1" s="26" t="s">
        <v>208</v>
      </c>
      <c r="N1" s="25" t="s">
        <v>210</v>
      </c>
      <c r="O1" s="26" t="s">
        <v>206</v>
      </c>
      <c r="P1" s="26" t="s">
        <v>207</v>
      </c>
      <c r="Q1" s="26" t="s">
        <v>209</v>
      </c>
      <c r="R1" s="26" t="s">
        <v>208</v>
      </c>
    </row>
    <row r="2" spans="1:18" ht="13" thickTop="1">
      <c r="A2" s="28" t="s">
        <v>211</v>
      </c>
      <c r="B2" s="28" t="s">
        <v>212</v>
      </c>
      <c r="C2" s="29">
        <v>367</v>
      </c>
      <c r="D2" s="28" t="s">
        <v>213</v>
      </c>
      <c r="E2" s="28" t="s">
        <v>214</v>
      </c>
      <c r="F2" s="28" t="s">
        <v>215</v>
      </c>
      <c r="H2" s="28" t="s">
        <v>216</v>
      </c>
      <c r="I2" s="28" t="s">
        <v>217</v>
      </c>
      <c r="J2" s="29">
        <v>367</v>
      </c>
      <c r="K2" s="28" t="s">
        <v>218</v>
      </c>
      <c r="L2" s="28" t="s">
        <v>213</v>
      </c>
      <c r="N2" s="28" t="s">
        <v>219</v>
      </c>
      <c r="O2" s="28" t="s">
        <v>220</v>
      </c>
      <c r="P2" s="29">
        <v>367</v>
      </c>
      <c r="Q2" s="28" t="s">
        <v>218</v>
      </c>
      <c r="R2" s="28" t="s">
        <v>213</v>
      </c>
    </row>
    <row r="3" spans="1:18">
      <c r="A3" s="28" t="s">
        <v>221</v>
      </c>
      <c r="B3" s="28" t="s">
        <v>222</v>
      </c>
      <c r="C3" s="29">
        <v>367</v>
      </c>
      <c r="D3" s="28" t="s">
        <v>213</v>
      </c>
      <c r="E3" s="28" t="s">
        <v>223</v>
      </c>
      <c r="F3" s="28" t="s">
        <v>224</v>
      </c>
      <c r="H3" s="28" t="s">
        <v>225</v>
      </c>
      <c r="I3" s="28" t="s">
        <v>220</v>
      </c>
      <c r="J3" s="29">
        <v>367</v>
      </c>
      <c r="K3" s="28" t="s">
        <v>226</v>
      </c>
      <c r="L3" s="28" t="s">
        <v>213</v>
      </c>
      <c r="N3" s="28" t="s">
        <v>227</v>
      </c>
      <c r="O3" s="28" t="s">
        <v>228</v>
      </c>
      <c r="P3" s="29">
        <v>4120</v>
      </c>
      <c r="Q3" s="28" t="s">
        <v>218</v>
      </c>
      <c r="R3" s="28" t="s">
        <v>213</v>
      </c>
    </row>
    <row r="4" spans="1:18">
      <c r="A4" s="28" t="s">
        <v>229</v>
      </c>
      <c r="B4" s="28" t="s">
        <v>230</v>
      </c>
      <c r="C4" s="29">
        <v>367</v>
      </c>
      <c r="D4" s="28" t="s">
        <v>213</v>
      </c>
      <c r="E4" s="28" t="s">
        <v>231</v>
      </c>
      <c r="F4" s="28" t="s">
        <v>232</v>
      </c>
      <c r="H4" s="28" t="s">
        <v>233</v>
      </c>
      <c r="I4" s="28" t="s">
        <v>234</v>
      </c>
      <c r="J4" s="29">
        <v>367</v>
      </c>
      <c r="K4" s="28" t="s">
        <v>226</v>
      </c>
      <c r="L4" s="28" t="s">
        <v>213</v>
      </c>
      <c r="N4" s="28" t="s">
        <v>235</v>
      </c>
      <c r="O4" s="28" t="s">
        <v>236</v>
      </c>
      <c r="P4" s="29">
        <v>4135</v>
      </c>
      <c r="Q4" s="28" t="s">
        <v>218</v>
      </c>
      <c r="R4" s="28" t="s">
        <v>213</v>
      </c>
    </row>
    <row r="5" spans="1:18">
      <c r="A5" s="28" t="s">
        <v>237</v>
      </c>
      <c r="B5" s="28" t="s">
        <v>238</v>
      </c>
      <c r="C5" s="29">
        <v>3174</v>
      </c>
      <c r="D5" s="28" t="s">
        <v>213</v>
      </c>
      <c r="E5" s="28" t="s">
        <v>239</v>
      </c>
      <c r="F5" s="28" t="s">
        <v>240</v>
      </c>
      <c r="H5" s="28" t="s">
        <v>241</v>
      </c>
      <c r="I5" s="28" t="s">
        <v>242</v>
      </c>
      <c r="J5" s="29">
        <v>367</v>
      </c>
      <c r="K5" s="28" t="s">
        <v>226</v>
      </c>
      <c r="L5" s="28" t="s">
        <v>213</v>
      </c>
      <c r="N5" s="28" t="s">
        <v>243</v>
      </c>
      <c r="O5" s="28" t="s">
        <v>244</v>
      </c>
      <c r="P5" s="29">
        <v>4135</v>
      </c>
      <c r="Q5" s="28" t="s">
        <v>218</v>
      </c>
      <c r="R5" s="28" t="s">
        <v>213</v>
      </c>
    </row>
    <row r="6" spans="1:18">
      <c r="A6" s="28" t="s">
        <v>245</v>
      </c>
      <c r="B6" s="28" t="s">
        <v>246</v>
      </c>
      <c r="C6" s="29">
        <v>367</v>
      </c>
      <c r="D6" s="28" t="s">
        <v>213</v>
      </c>
      <c r="E6" s="28" t="s">
        <v>247</v>
      </c>
      <c r="F6" s="28" t="s">
        <v>248</v>
      </c>
      <c r="H6" s="28" t="s">
        <v>249</v>
      </c>
      <c r="I6" s="28" t="s">
        <v>250</v>
      </c>
      <c r="J6" s="29">
        <v>367</v>
      </c>
      <c r="K6" s="28" t="s">
        <v>226</v>
      </c>
      <c r="L6" s="28" t="s">
        <v>213</v>
      </c>
      <c r="N6" s="28" t="s">
        <v>251</v>
      </c>
      <c r="O6" s="28" t="s">
        <v>252</v>
      </c>
      <c r="P6" s="29">
        <v>4135</v>
      </c>
      <c r="Q6" s="28" t="s">
        <v>218</v>
      </c>
      <c r="R6" s="28" t="s">
        <v>213</v>
      </c>
    </row>
    <row r="7" spans="1:18">
      <c r="A7" s="28" t="s">
        <v>253</v>
      </c>
      <c r="B7" s="28" t="s">
        <v>254</v>
      </c>
      <c r="C7" s="29">
        <v>367</v>
      </c>
      <c r="D7" s="28" t="s">
        <v>213</v>
      </c>
      <c r="E7" s="28" t="s">
        <v>255</v>
      </c>
      <c r="F7" s="28" t="s">
        <v>256</v>
      </c>
      <c r="H7" s="28" t="s">
        <v>257</v>
      </c>
      <c r="I7" s="28" t="s">
        <v>258</v>
      </c>
      <c r="J7" s="29">
        <v>367</v>
      </c>
      <c r="K7" s="28" t="s">
        <v>226</v>
      </c>
      <c r="L7" s="28" t="s">
        <v>213</v>
      </c>
      <c r="N7" s="28" t="s">
        <v>259</v>
      </c>
      <c r="O7" s="28" t="s">
        <v>260</v>
      </c>
      <c r="P7" s="29">
        <v>4135</v>
      </c>
      <c r="Q7" s="28" t="s">
        <v>218</v>
      </c>
      <c r="R7" s="28" t="s">
        <v>213</v>
      </c>
    </row>
    <row r="8" spans="1:18">
      <c r="A8" s="28" t="s">
        <v>261</v>
      </c>
      <c r="B8" s="28" t="s">
        <v>262</v>
      </c>
      <c r="C8" s="29">
        <v>367</v>
      </c>
      <c r="D8" s="28" t="s">
        <v>213</v>
      </c>
      <c r="E8" s="28" t="s">
        <v>263</v>
      </c>
      <c r="F8" s="28" t="s">
        <v>264</v>
      </c>
      <c r="H8" s="28" t="s">
        <v>265</v>
      </c>
      <c r="I8" s="28" t="s">
        <v>266</v>
      </c>
      <c r="J8" s="29">
        <v>367</v>
      </c>
      <c r="K8" s="28" t="s">
        <v>226</v>
      </c>
      <c r="L8" s="28" t="s">
        <v>213</v>
      </c>
      <c r="N8" s="28" t="s">
        <v>267</v>
      </c>
      <c r="O8" s="28" t="s">
        <v>268</v>
      </c>
      <c r="P8" s="29">
        <v>4135</v>
      </c>
      <c r="Q8" s="28" t="s">
        <v>218</v>
      </c>
      <c r="R8" s="28" t="s">
        <v>213</v>
      </c>
    </row>
    <row r="9" spans="1:18">
      <c r="A9" s="28" t="s">
        <v>269</v>
      </c>
      <c r="B9" s="28" t="s">
        <v>270</v>
      </c>
      <c r="C9" s="29">
        <v>367</v>
      </c>
      <c r="D9" s="28" t="s">
        <v>213</v>
      </c>
      <c r="E9" s="28" t="s">
        <v>271</v>
      </c>
      <c r="F9" s="28" t="s">
        <v>272</v>
      </c>
      <c r="H9" s="28" t="s">
        <v>273</v>
      </c>
      <c r="I9" s="28" t="s">
        <v>274</v>
      </c>
      <c r="J9" s="29">
        <v>367</v>
      </c>
      <c r="K9" s="28" t="s">
        <v>226</v>
      </c>
      <c r="L9" s="28" t="s">
        <v>213</v>
      </c>
      <c r="N9" s="28" t="s">
        <v>275</v>
      </c>
      <c r="O9" s="28" t="s">
        <v>276</v>
      </c>
      <c r="P9" s="29">
        <v>4135</v>
      </c>
      <c r="Q9" s="28" t="s">
        <v>218</v>
      </c>
      <c r="R9" s="28" t="s">
        <v>213</v>
      </c>
    </row>
    <row r="10" spans="1:18">
      <c r="A10" s="28" t="s">
        <v>277</v>
      </c>
      <c r="B10" s="28" t="s">
        <v>278</v>
      </c>
      <c r="C10" s="29">
        <v>367</v>
      </c>
      <c r="D10" s="28" t="s">
        <v>213</v>
      </c>
      <c r="E10" s="28" t="s">
        <v>279</v>
      </c>
      <c r="F10" s="28" t="s">
        <v>280</v>
      </c>
      <c r="H10" s="28" t="s">
        <v>281</v>
      </c>
      <c r="I10" s="28" t="s">
        <v>282</v>
      </c>
      <c r="J10" s="29">
        <v>367</v>
      </c>
      <c r="K10" s="28" t="s">
        <v>226</v>
      </c>
      <c r="L10" s="28" t="s">
        <v>213</v>
      </c>
      <c r="N10" s="28" t="s">
        <v>283</v>
      </c>
      <c r="O10" s="28" t="s">
        <v>284</v>
      </c>
      <c r="P10" s="29">
        <v>4144</v>
      </c>
      <c r="Q10" s="28" t="s">
        <v>218</v>
      </c>
      <c r="R10" s="28" t="s">
        <v>213</v>
      </c>
    </row>
    <row r="11" spans="1:18">
      <c r="A11" s="28" t="s">
        <v>285</v>
      </c>
      <c r="B11" s="28" t="s">
        <v>286</v>
      </c>
      <c r="C11" s="29">
        <v>367</v>
      </c>
      <c r="D11" s="28" t="s">
        <v>213</v>
      </c>
      <c r="E11" s="28" t="s">
        <v>287</v>
      </c>
      <c r="F11" s="28" t="s">
        <v>288</v>
      </c>
      <c r="H11" s="28" t="s">
        <v>289</v>
      </c>
      <c r="I11" s="28" t="s">
        <v>290</v>
      </c>
      <c r="J11" s="29">
        <v>367</v>
      </c>
      <c r="K11" s="28" t="s">
        <v>226</v>
      </c>
      <c r="L11" s="28" t="s">
        <v>213</v>
      </c>
      <c r="N11" s="28" t="s">
        <v>291</v>
      </c>
      <c r="O11" s="28" t="s">
        <v>292</v>
      </c>
      <c r="P11" s="29">
        <v>4157</v>
      </c>
      <c r="Q11" s="28" t="s">
        <v>218</v>
      </c>
      <c r="R11" s="28" t="s">
        <v>213</v>
      </c>
    </row>
    <row r="12" spans="1:18">
      <c r="A12" s="28" t="s">
        <v>293</v>
      </c>
      <c r="B12" s="28" t="s">
        <v>294</v>
      </c>
      <c r="C12" s="29">
        <v>367</v>
      </c>
      <c r="D12" s="28" t="s">
        <v>213</v>
      </c>
      <c r="E12" s="28" t="s">
        <v>295</v>
      </c>
      <c r="F12" s="28" t="s">
        <v>296</v>
      </c>
      <c r="N12" s="28" t="s">
        <v>297</v>
      </c>
      <c r="O12" s="28" t="s">
        <v>298</v>
      </c>
      <c r="P12" s="29">
        <v>4137</v>
      </c>
      <c r="Q12" s="28" t="s">
        <v>218</v>
      </c>
      <c r="R12" s="28" t="s">
        <v>213</v>
      </c>
    </row>
    <row r="13" spans="1:18">
      <c r="A13" s="28" t="s">
        <v>299</v>
      </c>
      <c r="B13" s="28" t="s">
        <v>300</v>
      </c>
      <c r="C13" s="29">
        <v>367</v>
      </c>
      <c r="D13" s="28" t="s">
        <v>213</v>
      </c>
      <c r="E13" s="28" t="s">
        <v>301</v>
      </c>
      <c r="F13" s="28" t="s">
        <v>302</v>
      </c>
      <c r="N13" s="28" t="s">
        <v>303</v>
      </c>
      <c r="O13" s="28" t="s">
        <v>304</v>
      </c>
      <c r="P13" s="29">
        <v>4823</v>
      </c>
      <c r="Q13" s="28" t="s">
        <v>218</v>
      </c>
      <c r="R13" s="28" t="s">
        <v>213</v>
      </c>
    </row>
    <row r="14" spans="1:18">
      <c r="A14" s="28" t="s">
        <v>305</v>
      </c>
      <c r="B14" s="28" t="s">
        <v>306</v>
      </c>
      <c r="C14" s="29">
        <v>367</v>
      </c>
      <c r="D14" s="28" t="s">
        <v>213</v>
      </c>
      <c r="E14" s="28" t="s">
        <v>307</v>
      </c>
      <c r="F14" s="28" t="s">
        <v>308</v>
      </c>
      <c r="N14" s="28" t="s">
        <v>309</v>
      </c>
      <c r="O14" s="28" t="s">
        <v>310</v>
      </c>
      <c r="P14" s="29">
        <v>367</v>
      </c>
      <c r="Q14" s="28" t="s">
        <v>218</v>
      </c>
      <c r="R14" s="28" t="s">
        <v>213</v>
      </c>
    </row>
    <row r="15" spans="1:18">
      <c r="A15" s="28" t="s">
        <v>311</v>
      </c>
      <c r="B15" s="28" t="s">
        <v>312</v>
      </c>
      <c r="C15" s="29">
        <v>367</v>
      </c>
      <c r="D15" s="28" t="s">
        <v>213</v>
      </c>
      <c r="E15" s="28" t="s">
        <v>313</v>
      </c>
      <c r="F15" s="28" t="s">
        <v>314</v>
      </c>
      <c r="H15" s="28"/>
      <c r="I15" s="28"/>
      <c r="N15" s="28" t="s">
        <v>315</v>
      </c>
      <c r="O15" s="28" t="s">
        <v>316</v>
      </c>
      <c r="P15" s="29">
        <v>367</v>
      </c>
      <c r="Q15" s="28" t="s">
        <v>218</v>
      </c>
      <c r="R15" s="28" t="s">
        <v>213</v>
      </c>
    </row>
    <row r="16" spans="1:18">
      <c r="A16" s="28" t="s">
        <v>317</v>
      </c>
      <c r="B16" s="28" t="s">
        <v>318</v>
      </c>
      <c r="C16" s="29">
        <v>367</v>
      </c>
      <c r="D16" s="28" t="s">
        <v>213</v>
      </c>
      <c r="E16" s="28"/>
      <c r="F16" s="28"/>
      <c r="H16" s="28"/>
      <c r="I16" s="28"/>
      <c r="N16" s="28" t="s">
        <v>319</v>
      </c>
      <c r="O16" s="28" t="s">
        <v>320</v>
      </c>
      <c r="P16" s="29">
        <v>37438</v>
      </c>
      <c r="Q16" s="28" t="s">
        <v>218</v>
      </c>
      <c r="R16" s="28" t="s">
        <v>213</v>
      </c>
    </row>
    <row r="17" spans="1:18">
      <c r="A17" s="28" t="s">
        <v>321</v>
      </c>
      <c r="B17" s="28" t="s">
        <v>322</v>
      </c>
      <c r="C17" s="29">
        <v>367</v>
      </c>
      <c r="D17" s="28" t="s">
        <v>213</v>
      </c>
      <c r="E17" s="28"/>
      <c r="F17" s="28"/>
      <c r="H17" s="28"/>
      <c r="I17" s="28"/>
      <c r="N17" s="28" t="s">
        <v>323</v>
      </c>
      <c r="O17" s="28" t="s">
        <v>324</v>
      </c>
      <c r="P17" s="29">
        <v>367</v>
      </c>
      <c r="Q17" s="28" t="s">
        <v>218</v>
      </c>
      <c r="R17" s="28" t="s">
        <v>213</v>
      </c>
    </row>
    <row r="18" spans="1:18">
      <c r="A18" s="28" t="s">
        <v>325</v>
      </c>
      <c r="B18" s="28" t="s">
        <v>326</v>
      </c>
      <c r="C18" s="29">
        <v>367</v>
      </c>
      <c r="D18" s="28" t="s">
        <v>213</v>
      </c>
      <c r="E18" s="28"/>
      <c r="F18" s="28"/>
      <c r="H18" s="28"/>
      <c r="I18" s="28"/>
      <c r="N18" s="28" t="s">
        <v>327</v>
      </c>
      <c r="O18" s="28" t="s">
        <v>328</v>
      </c>
      <c r="P18" s="29">
        <v>37363</v>
      </c>
      <c r="Q18" s="28" t="s">
        <v>218</v>
      </c>
      <c r="R18" s="28" t="s">
        <v>213</v>
      </c>
    </row>
    <row r="19" spans="1:18">
      <c r="A19" s="28" t="s">
        <v>329</v>
      </c>
      <c r="B19" s="28" t="s">
        <v>330</v>
      </c>
      <c r="C19" s="29">
        <v>367</v>
      </c>
      <c r="D19" s="28" t="s">
        <v>213</v>
      </c>
      <c r="E19" s="28"/>
      <c r="F19" s="28"/>
      <c r="H19" s="28"/>
      <c r="I19" s="28"/>
      <c r="N19" s="28" t="s">
        <v>331</v>
      </c>
      <c r="O19" s="28" t="s">
        <v>332</v>
      </c>
      <c r="P19" s="29">
        <v>37438</v>
      </c>
      <c r="Q19" s="28" t="s">
        <v>218</v>
      </c>
      <c r="R19" s="28" t="s">
        <v>213</v>
      </c>
    </row>
    <row r="20" spans="1:18">
      <c r="A20" s="28" t="s">
        <v>333</v>
      </c>
      <c r="B20" s="28" t="s">
        <v>334</v>
      </c>
      <c r="C20" s="29">
        <v>367</v>
      </c>
      <c r="D20" s="28" t="s">
        <v>213</v>
      </c>
      <c r="E20" s="28"/>
      <c r="F20" s="28"/>
      <c r="H20" s="28"/>
      <c r="I20" s="28"/>
      <c r="N20" s="28" t="s">
        <v>335</v>
      </c>
      <c r="O20" s="28" t="s">
        <v>336</v>
      </c>
      <c r="P20" s="29">
        <v>367</v>
      </c>
      <c r="Q20" s="28" t="s">
        <v>218</v>
      </c>
      <c r="R20" s="28" t="s">
        <v>213</v>
      </c>
    </row>
    <row r="21" spans="1:18">
      <c r="A21" s="28" t="s">
        <v>337</v>
      </c>
      <c r="B21" s="28" t="s">
        <v>338</v>
      </c>
      <c r="C21" s="29">
        <v>3174</v>
      </c>
      <c r="D21" s="28" t="s">
        <v>213</v>
      </c>
      <c r="E21" s="28"/>
      <c r="F21" s="28"/>
      <c r="H21" s="28"/>
      <c r="I21" s="28"/>
      <c r="N21" s="28" t="s">
        <v>339</v>
      </c>
      <c r="O21" s="28" t="s">
        <v>340</v>
      </c>
      <c r="P21" s="29">
        <v>3776</v>
      </c>
      <c r="Q21" s="28" t="s">
        <v>218</v>
      </c>
      <c r="R21" s="28" t="s">
        <v>213</v>
      </c>
    </row>
    <row r="22" spans="1:18">
      <c r="A22" s="28" t="s">
        <v>341</v>
      </c>
      <c r="B22" s="28" t="s">
        <v>342</v>
      </c>
      <c r="C22" s="29">
        <v>367</v>
      </c>
      <c r="D22" s="28" t="s">
        <v>213</v>
      </c>
      <c r="E22" s="28"/>
      <c r="F22" s="28"/>
      <c r="H22" s="28"/>
      <c r="I22" s="28"/>
      <c r="N22" s="28" t="s">
        <v>343</v>
      </c>
      <c r="O22" s="28" t="s">
        <v>344</v>
      </c>
      <c r="P22" s="29">
        <v>367</v>
      </c>
      <c r="Q22" s="28" t="s">
        <v>218</v>
      </c>
      <c r="R22" s="28" t="s">
        <v>213</v>
      </c>
    </row>
    <row r="23" spans="1:18">
      <c r="A23" s="28" t="s">
        <v>345</v>
      </c>
      <c r="B23" s="28" t="s">
        <v>346</v>
      </c>
      <c r="C23" s="29">
        <v>3172</v>
      </c>
      <c r="D23" s="28" t="s">
        <v>213</v>
      </c>
      <c r="E23" s="28"/>
      <c r="F23" s="28"/>
      <c r="H23" s="28"/>
      <c r="I23" s="28"/>
      <c r="N23" s="28" t="s">
        <v>347</v>
      </c>
      <c r="O23" s="28" t="s">
        <v>348</v>
      </c>
      <c r="P23" s="29">
        <v>37438</v>
      </c>
      <c r="Q23" s="28" t="s">
        <v>218</v>
      </c>
      <c r="R23" s="28" t="s">
        <v>213</v>
      </c>
    </row>
    <row r="24" spans="1:18">
      <c r="A24" s="28" t="s">
        <v>349</v>
      </c>
      <c r="B24" s="28" t="s">
        <v>350</v>
      </c>
      <c r="C24" s="29">
        <v>367</v>
      </c>
      <c r="D24" s="28" t="s">
        <v>213</v>
      </c>
      <c r="E24" s="28"/>
      <c r="F24" s="28"/>
      <c r="H24" s="28"/>
      <c r="I24" s="28"/>
      <c r="N24" s="28" t="s">
        <v>351</v>
      </c>
      <c r="O24" s="28" t="s">
        <v>352</v>
      </c>
      <c r="P24" s="29">
        <v>37438</v>
      </c>
      <c r="Q24" s="28" t="s">
        <v>218</v>
      </c>
      <c r="R24" s="28" t="s">
        <v>213</v>
      </c>
    </row>
    <row r="25" spans="1:18">
      <c r="A25" s="28" t="s">
        <v>353</v>
      </c>
      <c r="B25" s="28" t="s">
        <v>354</v>
      </c>
      <c r="C25" s="29">
        <v>367</v>
      </c>
      <c r="D25" s="28" t="s">
        <v>213</v>
      </c>
      <c r="E25" s="28"/>
      <c r="F25" s="28"/>
      <c r="H25" s="28"/>
      <c r="I25" s="28"/>
      <c r="N25" s="28" t="s">
        <v>355</v>
      </c>
      <c r="O25" s="28" t="s">
        <v>356</v>
      </c>
      <c r="P25" s="29">
        <v>367</v>
      </c>
      <c r="Q25" s="28" t="s">
        <v>218</v>
      </c>
      <c r="R25" s="28" t="s">
        <v>213</v>
      </c>
    </row>
    <row r="26" spans="1:18">
      <c r="A26" s="28" t="s">
        <v>357</v>
      </c>
      <c r="B26" s="28" t="s">
        <v>358</v>
      </c>
      <c r="C26" s="29">
        <v>367</v>
      </c>
      <c r="D26" s="28" t="s">
        <v>213</v>
      </c>
      <c r="E26" s="28"/>
      <c r="F26" s="28"/>
      <c r="H26" s="28"/>
      <c r="I26" s="28"/>
      <c r="N26" s="28" t="s">
        <v>359</v>
      </c>
      <c r="O26" s="28" t="s">
        <v>360</v>
      </c>
      <c r="P26" s="29">
        <v>367</v>
      </c>
      <c r="Q26" s="28" t="s">
        <v>218</v>
      </c>
      <c r="R26" s="28" t="s">
        <v>213</v>
      </c>
    </row>
    <row r="27" spans="1:18">
      <c r="A27" s="28" t="s">
        <v>361</v>
      </c>
      <c r="B27" s="28" t="s">
        <v>362</v>
      </c>
      <c r="C27" s="29">
        <v>367</v>
      </c>
      <c r="D27" s="28" t="s">
        <v>213</v>
      </c>
      <c r="E27" s="28"/>
      <c r="F27" s="28"/>
      <c r="H27" s="28"/>
      <c r="I27" s="28"/>
      <c r="N27" s="28" t="s">
        <v>363</v>
      </c>
      <c r="O27" s="28" t="s">
        <v>364</v>
      </c>
      <c r="P27" s="29">
        <v>367</v>
      </c>
      <c r="Q27" s="28" t="s">
        <v>218</v>
      </c>
      <c r="R27" s="28" t="s">
        <v>213</v>
      </c>
    </row>
    <row r="28" spans="1:18">
      <c r="A28" s="28" t="s">
        <v>365</v>
      </c>
      <c r="B28" s="28" t="s">
        <v>366</v>
      </c>
      <c r="C28" s="29">
        <v>367</v>
      </c>
      <c r="D28" s="28" t="s">
        <v>213</v>
      </c>
      <c r="E28" s="28"/>
      <c r="F28" s="28"/>
      <c r="H28" s="28"/>
      <c r="I28" s="28"/>
      <c r="N28" s="28" t="s">
        <v>367</v>
      </c>
      <c r="O28" s="28" t="s">
        <v>368</v>
      </c>
      <c r="P28" s="29">
        <v>367</v>
      </c>
      <c r="Q28" s="28" t="s">
        <v>218</v>
      </c>
      <c r="R28" s="28" t="s">
        <v>213</v>
      </c>
    </row>
    <row r="29" spans="1:18">
      <c r="A29" s="28" t="s">
        <v>369</v>
      </c>
      <c r="B29" s="28" t="s">
        <v>370</v>
      </c>
      <c r="C29" s="29">
        <v>3172</v>
      </c>
      <c r="D29" s="28" t="s">
        <v>213</v>
      </c>
      <c r="E29" s="28"/>
      <c r="F29" s="28"/>
      <c r="H29" s="28"/>
      <c r="I29" s="28"/>
      <c r="N29" s="28" t="s">
        <v>371</v>
      </c>
      <c r="O29" s="28" t="s">
        <v>372</v>
      </c>
      <c r="P29" s="29">
        <v>367</v>
      </c>
      <c r="Q29" s="28" t="s">
        <v>218</v>
      </c>
      <c r="R29" s="28" t="s">
        <v>213</v>
      </c>
    </row>
    <row r="30" spans="1:18">
      <c r="A30" s="28" t="s">
        <v>373</v>
      </c>
      <c r="B30" s="28" t="s">
        <v>374</v>
      </c>
      <c r="C30" s="29">
        <v>3172</v>
      </c>
      <c r="D30" s="28" t="s">
        <v>213</v>
      </c>
      <c r="E30" s="28"/>
      <c r="F30" s="28"/>
      <c r="H30" s="28"/>
      <c r="I30" s="28"/>
      <c r="N30" s="28" t="s">
        <v>375</v>
      </c>
      <c r="O30" s="28" t="s">
        <v>376</v>
      </c>
      <c r="P30" s="29">
        <v>367</v>
      </c>
      <c r="Q30" s="28" t="s">
        <v>218</v>
      </c>
      <c r="R30" s="28" t="s">
        <v>213</v>
      </c>
    </row>
    <row r="31" spans="1:18">
      <c r="A31" s="28" t="s">
        <v>377</v>
      </c>
      <c r="B31" s="28" t="s">
        <v>374</v>
      </c>
      <c r="C31" s="29">
        <v>3172</v>
      </c>
      <c r="D31" s="28" t="s">
        <v>213</v>
      </c>
      <c r="E31" s="28"/>
      <c r="F31" s="28"/>
      <c r="H31" s="28"/>
      <c r="I31" s="28"/>
      <c r="N31" s="28" t="s">
        <v>378</v>
      </c>
      <c r="O31" s="28" t="s">
        <v>379</v>
      </c>
      <c r="P31" s="29">
        <v>37438</v>
      </c>
      <c r="Q31" s="28" t="s">
        <v>218</v>
      </c>
      <c r="R31" s="28" t="s">
        <v>213</v>
      </c>
    </row>
    <row r="32" spans="1:18">
      <c r="A32" s="28" t="s">
        <v>380</v>
      </c>
      <c r="B32" s="28" t="s">
        <v>381</v>
      </c>
      <c r="C32" s="29">
        <v>3172</v>
      </c>
      <c r="D32" s="28" t="s">
        <v>213</v>
      </c>
      <c r="E32" s="28"/>
      <c r="F32" s="28"/>
      <c r="H32" s="28"/>
      <c r="I32" s="28"/>
      <c r="N32" s="28" t="s">
        <v>382</v>
      </c>
      <c r="O32" s="28" t="s">
        <v>383</v>
      </c>
      <c r="P32" s="29">
        <v>367</v>
      </c>
      <c r="Q32" s="28" t="s">
        <v>218</v>
      </c>
      <c r="R32" s="28" t="s">
        <v>213</v>
      </c>
    </row>
    <row r="33" spans="1:18">
      <c r="A33" s="28" t="s">
        <v>384</v>
      </c>
      <c r="B33" s="28" t="s">
        <v>385</v>
      </c>
      <c r="C33" s="29">
        <v>367</v>
      </c>
      <c r="D33" s="28" t="s">
        <v>213</v>
      </c>
      <c r="E33" s="28"/>
      <c r="F33" s="28"/>
      <c r="H33" s="28"/>
      <c r="I33" s="28"/>
      <c r="N33" s="28" t="s">
        <v>386</v>
      </c>
      <c r="O33" s="28" t="s">
        <v>387</v>
      </c>
      <c r="P33" s="29">
        <v>367</v>
      </c>
      <c r="Q33" s="28" t="s">
        <v>218</v>
      </c>
      <c r="R33" s="28" t="s">
        <v>213</v>
      </c>
    </row>
    <row r="34" spans="1:18">
      <c r="A34" s="28" t="s">
        <v>388</v>
      </c>
      <c r="B34" s="28" t="s">
        <v>389</v>
      </c>
      <c r="C34" s="29">
        <v>367</v>
      </c>
      <c r="D34" s="28" t="s">
        <v>213</v>
      </c>
      <c r="E34" s="28"/>
      <c r="F34" s="28"/>
      <c r="H34" s="28"/>
      <c r="I34" s="28"/>
      <c r="N34" s="28" t="s">
        <v>390</v>
      </c>
      <c r="O34" s="28" t="s">
        <v>391</v>
      </c>
      <c r="P34" s="29">
        <v>367</v>
      </c>
      <c r="Q34" s="28" t="s">
        <v>218</v>
      </c>
      <c r="R34" s="28" t="s">
        <v>213</v>
      </c>
    </row>
    <row r="35" spans="1:18">
      <c r="A35" s="28" t="s">
        <v>392</v>
      </c>
      <c r="B35" s="28" t="s">
        <v>393</v>
      </c>
      <c r="C35" s="29">
        <v>367</v>
      </c>
      <c r="D35" s="28" t="s">
        <v>213</v>
      </c>
      <c r="E35" s="28"/>
      <c r="F35" s="28"/>
      <c r="H35" s="28"/>
      <c r="I35" s="28"/>
      <c r="N35" s="28" t="s">
        <v>394</v>
      </c>
      <c r="O35" s="28" t="s">
        <v>395</v>
      </c>
      <c r="P35" s="29">
        <v>37361</v>
      </c>
      <c r="Q35" s="28" t="s">
        <v>218</v>
      </c>
      <c r="R35" s="28" t="s">
        <v>213</v>
      </c>
    </row>
    <row r="36" spans="1:18">
      <c r="A36" s="28" t="s">
        <v>396</v>
      </c>
      <c r="B36" s="28" t="s">
        <v>397</v>
      </c>
      <c r="C36" s="29">
        <v>3172</v>
      </c>
      <c r="D36" s="28" t="s">
        <v>213</v>
      </c>
      <c r="E36" s="28"/>
      <c r="F36" s="28"/>
      <c r="H36" s="28"/>
      <c r="I36" s="28"/>
      <c r="N36" s="28" t="s">
        <v>398</v>
      </c>
      <c r="O36" s="28" t="s">
        <v>399</v>
      </c>
      <c r="P36" s="29">
        <v>37438</v>
      </c>
      <c r="Q36" s="28" t="s">
        <v>218</v>
      </c>
      <c r="R36" s="28" t="s">
        <v>213</v>
      </c>
    </row>
    <row r="37" spans="1:18">
      <c r="A37" s="28" t="s">
        <v>400</v>
      </c>
      <c r="B37" s="28" t="s">
        <v>401</v>
      </c>
      <c r="C37" s="29">
        <v>367</v>
      </c>
      <c r="D37" s="28" t="s">
        <v>213</v>
      </c>
      <c r="E37" s="28"/>
      <c r="F37" s="28"/>
      <c r="H37" s="28"/>
      <c r="I37" s="28"/>
      <c r="N37" s="28" t="s">
        <v>402</v>
      </c>
      <c r="O37" s="28" t="s">
        <v>403</v>
      </c>
      <c r="P37" s="29">
        <v>4149</v>
      </c>
      <c r="Q37" s="28" t="s">
        <v>218</v>
      </c>
      <c r="R37" s="28" t="s">
        <v>213</v>
      </c>
    </row>
    <row r="38" spans="1:18">
      <c r="A38" s="28" t="s">
        <v>404</v>
      </c>
      <c r="B38" s="28" t="s">
        <v>405</v>
      </c>
      <c r="C38" s="29">
        <v>367</v>
      </c>
      <c r="D38" s="28" t="s">
        <v>213</v>
      </c>
      <c r="E38" s="28"/>
      <c r="F38" s="28"/>
      <c r="H38" s="28"/>
      <c r="I38" s="28"/>
      <c r="N38" s="28" t="s">
        <v>406</v>
      </c>
      <c r="O38" s="28" t="s">
        <v>407</v>
      </c>
      <c r="P38" s="29">
        <v>3723</v>
      </c>
      <c r="Q38" s="28" t="s">
        <v>218</v>
      </c>
      <c r="R38" s="28" t="s">
        <v>213</v>
      </c>
    </row>
    <row r="39" spans="1:18">
      <c r="A39" s="28" t="s">
        <v>408</v>
      </c>
      <c r="B39" s="28" t="s">
        <v>409</v>
      </c>
      <c r="C39" s="29">
        <v>3172</v>
      </c>
      <c r="D39" s="28" t="s">
        <v>213</v>
      </c>
      <c r="E39" s="28"/>
      <c r="F39" s="28"/>
      <c r="H39" s="28"/>
      <c r="I39" s="28"/>
      <c r="N39" s="28" t="s">
        <v>410</v>
      </c>
      <c r="O39" s="28" t="s">
        <v>411</v>
      </c>
      <c r="P39" s="29">
        <v>37361</v>
      </c>
      <c r="Q39" s="28" t="s">
        <v>218</v>
      </c>
      <c r="R39" s="28" t="s">
        <v>213</v>
      </c>
    </row>
    <row r="40" spans="1:18">
      <c r="A40" s="28" t="s">
        <v>412</v>
      </c>
      <c r="B40" s="28" t="s">
        <v>413</v>
      </c>
      <c r="C40" s="29">
        <v>3172</v>
      </c>
      <c r="D40" s="28" t="s">
        <v>213</v>
      </c>
      <c r="E40" s="28"/>
      <c r="F40" s="28"/>
      <c r="H40" s="28"/>
      <c r="I40" s="28"/>
      <c r="N40" s="28" t="s">
        <v>414</v>
      </c>
      <c r="O40" s="28" t="s">
        <v>415</v>
      </c>
      <c r="P40" s="29">
        <v>37361</v>
      </c>
      <c r="Q40" s="28" t="s">
        <v>218</v>
      </c>
      <c r="R40" s="28" t="s">
        <v>213</v>
      </c>
    </row>
    <row r="41" spans="1:18">
      <c r="A41" s="28" t="s">
        <v>416</v>
      </c>
      <c r="B41" s="28" t="s">
        <v>417</v>
      </c>
      <c r="C41" s="29">
        <v>3172</v>
      </c>
      <c r="D41" s="28" t="s">
        <v>213</v>
      </c>
      <c r="E41" s="28"/>
      <c r="F41" s="28"/>
      <c r="H41" s="28"/>
      <c r="I41" s="28"/>
      <c r="N41" s="28" t="s">
        <v>418</v>
      </c>
      <c r="O41" s="28" t="s">
        <v>419</v>
      </c>
      <c r="P41" s="29">
        <v>367</v>
      </c>
      <c r="Q41" s="28" t="s">
        <v>218</v>
      </c>
      <c r="R41" s="28" t="s">
        <v>213</v>
      </c>
    </row>
    <row r="42" spans="1:18">
      <c r="A42" s="28" t="s">
        <v>420</v>
      </c>
      <c r="B42" s="28" t="s">
        <v>421</v>
      </c>
      <c r="C42" s="29">
        <v>3172</v>
      </c>
      <c r="D42" s="28" t="s">
        <v>213</v>
      </c>
      <c r="E42" s="28"/>
      <c r="F42" s="28"/>
      <c r="H42" s="28"/>
      <c r="I42" s="28"/>
      <c r="N42" s="28" t="s">
        <v>422</v>
      </c>
      <c r="O42" s="28" t="s">
        <v>423</v>
      </c>
      <c r="P42" s="29">
        <v>5556</v>
      </c>
      <c r="Q42" s="28" t="s">
        <v>218</v>
      </c>
      <c r="R42" s="28" t="s">
        <v>213</v>
      </c>
    </row>
    <row r="43" spans="1:18">
      <c r="A43" s="28" t="s">
        <v>424</v>
      </c>
      <c r="B43" s="28" t="s">
        <v>425</v>
      </c>
      <c r="C43" s="29">
        <v>367</v>
      </c>
      <c r="D43" s="28" t="s">
        <v>213</v>
      </c>
      <c r="E43" s="28"/>
      <c r="F43" s="28"/>
      <c r="H43" s="28"/>
      <c r="I43" s="28"/>
      <c r="N43" s="28" t="s">
        <v>426</v>
      </c>
      <c r="O43" s="28" t="s">
        <v>427</v>
      </c>
      <c r="P43" s="29">
        <v>367</v>
      </c>
      <c r="Q43" s="28" t="s">
        <v>218</v>
      </c>
      <c r="R43" s="28" t="s">
        <v>213</v>
      </c>
    </row>
    <row r="44" spans="1:18">
      <c r="A44" s="28" t="s">
        <v>428</v>
      </c>
      <c r="B44" s="28" t="s">
        <v>429</v>
      </c>
      <c r="C44" s="29">
        <v>367</v>
      </c>
      <c r="D44" s="28" t="s">
        <v>213</v>
      </c>
      <c r="E44" s="28"/>
      <c r="F44" s="28"/>
      <c r="H44" s="28"/>
      <c r="I44" s="28"/>
      <c r="N44" s="28" t="s">
        <v>430</v>
      </c>
      <c r="O44" s="28" t="s">
        <v>431</v>
      </c>
      <c r="P44" s="29">
        <v>367</v>
      </c>
      <c r="Q44" s="28" t="s">
        <v>218</v>
      </c>
      <c r="R44" s="28" t="s">
        <v>213</v>
      </c>
    </row>
    <row r="45" spans="1:18">
      <c r="A45" s="28" t="s">
        <v>432</v>
      </c>
      <c r="B45" s="28" t="s">
        <v>433</v>
      </c>
      <c r="C45" s="29">
        <v>367</v>
      </c>
      <c r="D45" s="28" t="s">
        <v>213</v>
      </c>
      <c r="E45" s="28"/>
      <c r="F45" s="28"/>
      <c r="H45" s="28"/>
      <c r="I45" s="28"/>
      <c r="N45" s="28" t="s">
        <v>434</v>
      </c>
      <c r="O45" s="28" t="s">
        <v>435</v>
      </c>
      <c r="P45" s="29">
        <v>367</v>
      </c>
      <c r="Q45" s="28" t="s">
        <v>218</v>
      </c>
      <c r="R45" s="28" t="s">
        <v>213</v>
      </c>
    </row>
    <row r="46" spans="1:18">
      <c r="A46" s="28" t="s">
        <v>436</v>
      </c>
      <c r="B46" s="28" t="s">
        <v>437</v>
      </c>
      <c r="C46" s="29">
        <v>369</v>
      </c>
      <c r="D46" s="28" t="s">
        <v>213</v>
      </c>
      <c r="E46" s="28"/>
      <c r="F46" s="28"/>
      <c r="H46" s="28"/>
      <c r="I46" s="28"/>
      <c r="N46" s="28" t="s">
        <v>438</v>
      </c>
      <c r="O46" s="28" t="s">
        <v>439</v>
      </c>
      <c r="P46" s="29">
        <v>367</v>
      </c>
      <c r="Q46" s="28" t="s">
        <v>218</v>
      </c>
      <c r="R46" s="28" t="s">
        <v>213</v>
      </c>
    </row>
    <row r="47" spans="1:18">
      <c r="A47" s="28" t="s">
        <v>440</v>
      </c>
      <c r="B47" s="28" t="s">
        <v>441</v>
      </c>
      <c r="C47" s="29">
        <v>367</v>
      </c>
      <c r="D47" s="28" t="s">
        <v>213</v>
      </c>
      <c r="E47" s="28"/>
      <c r="F47" s="28"/>
      <c r="H47" s="28"/>
      <c r="I47" s="28"/>
      <c r="N47" s="28" t="s">
        <v>442</v>
      </c>
      <c r="O47" s="28" t="s">
        <v>443</v>
      </c>
      <c r="P47" s="29">
        <v>367</v>
      </c>
      <c r="Q47" s="28" t="s">
        <v>218</v>
      </c>
      <c r="R47" s="28" t="s">
        <v>213</v>
      </c>
    </row>
    <row r="48" spans="1:18">
      <c r="A48" s="28" t="s">
        <v>444</v>
      </c>
      <c r="B48" s="28" t="s">
        <v>445</v>
      </c>
      <c r="C48" s="29">
        <v>367</v>
      </c>
      <c r="D48" s="28" t="s">
        <v>213</v>
      </c>
      <c r="E48" s="28"/>
      <c r="F48" s="28"/>
      <c r="H48" s="28"/>
      <c r="I48" s="28"/>
      <c r="N48" s="28" t="s">
        <v>446</v>
      </c>
      <c r="O48" s="28" t="s">
        <v>447</v>
      </c>
      <c r="P48" s="29">
        <v>367</v>
      </c>
      <c r="Q48" s="28" t="s">
        <v>218</v>
      </c>
      <c r="R48" s="28" t="s">
        <v>213</v>
      </c>
    </row>
    <row r="49" spans="1:18">
      <c r="A49" s="28" t="s">
        <v>448</v>
      </c>
      <c r="B49" s="28" t="s">
        <v>449</v>
      </c>
      <c r="C49" s="29">
        <v>367</v>
      </c>
      <c r="D49" s="28" t="s">
        <v>213</v>
      </c>
      <c r="E49" s="28"/>
      <c r="F49" s="28"/>
      <c r="H49" s="28"/>
      <c r="I49" s="28"/>
      <c r="N49" s="28" t="s">
        <v>450</v>
      </c>
      <c r="O49" s="28" t="s">
        <v>451</v>
      </c>
      <c r="P49" s="29">
        <v>367</v>
      </c>
      <c r="Q49" s="28" t="s">
        <v>218</v>
      </c>
      <c r="R49" s="28" t="s">
        <v>213</v>
      </c>
    </row>
    <row r="50" spans="1:18">
      <c r="A50" s="28" t="s">
        <v>452</v>
      </c>
      <c r="B50" s="28" t="s">
        <v>453</v>
      </c>
      <c r="C50" s="29">
        <v>367</v>
      </c>
      <c r="D50" s="28" t="s">
        <v>213</v>
      </c>
      <c r="E50" s="28"/>
      <c r="F50" s="28"/>
      <c r="H50" s="28"/>
      <c r="I50" s="28"/>
      <c r="N50" s="28" t="s">
        <v>454</v>
      </c>
      <c r="O50" s="28" t="s">
        <v>455</v>
      </c>
      <c r="P50" s="29">
        <v>367</v>
      </c>
      <c r="Q50" s="28" t="s">
        <v>218</v>
      </c>
      <c r="R50" s="28" t="s">
        <v>213</v>
      </c>
    </row>
    <row r="51" spans="1:18">
      <c r="A51" s="28" t="s">
        <v>456</v>
      </c>
      <c r="B51" s="28" t="s">
        <v>457</v>
      </c>
      <c r="C51" s="29">
        <v>367</v>
      </c>
      <c r="D51" s="28" t="s">
        <v>213</v>
      </c>
      <c r="E51" s="28"/>
      <c r="F51" s="28"/>
      <c r="H51" s="28"/>
      <c r="I51" s="28"/>
      <c r="N51" s="28" t="s">
        <v>458</v>
      </c>
      <c r="O51" s="28" t="s">
        <v>459</v>
      </c>
      <c r="P51" s="29">
        <v>367</v>
      </c>
      <c r="Q51" s="28" t="s">
        <v>218</v>
      </c>
      <c r="R51" s="28" t="s">
        <v>213</v>
      </c>
    </row>
    <row r="52" spans="1:18">
      <c r="A52" s="28" t="s">
        <v>460</v>
      </c>
      <c r="B52" s="28" t="s">
        <v>461</v>
      </c>
      <c r="C52" s="29">
        <v>367</v>
      </c>
      <c r="D52" s="28" t="s">
        <v>213</v>
      </c>
      <c r="E52" s="28"/>
      <c r="F52" s="28"/>
      <c r="H52" s="28"/>
      <c r="I52" s="28"/>
    </row>
    <row r="53" spans="1:18">
      <c r="A53" s="28" t="s">
        <v>462</v>
      </c>
      <c r="B53" s="28" t="s">
        <v>463</v>
      </c>
      <c r="C53" s="29">
        <v>367</v>
      </c>
      <c r="D53" s="28" t="s">
        <v>213</v>
      </c>
      <c r="E53" s="28"/>
      <c r="F53" s="28"/>
      <c r="H53" s="28"/>
      <c r="I53" s="28"/>
    </row>
    <row r="54" spans="1:18">
      <c r="A54" s="28" t="s">
        <v>464</v>
      </c>
      <c r="B54" s="28" t="s">
        <v>465</v>
      </c>
      <c r="C54" s="29">
        <v>367</v>
      </c>
      <c r="D54" s="28" t="s">
        <v>213</v>
      </c>
      <c r="E54" s="28"/>
      <c r="F54" s="28"/>
      <c r="H54" s="28"/>
      <c r="I54" s="28"/>
    </row>
    <row r="55" spans="1:18">
      <c r="A55" s="28" t="s">
        <v>466</v>
      </c>
      <c r="B55" s="28" t="s">
        <v>467</v>
      </c>
      <c r="C55" s="29">
        <v>367</v>
      </c>
      <c r="D55" s="28" t="s">
        <v>213</v>
      </c>
      <c r="E55" s="28"/>
      <c r="F55" s="28"/>
      <c r="H55" s="28"/>
      <c r="I55" s="28"/>
    </row>
    <row r="56" spans="1:18">
      <c r="A56" s="28" t="s">
        <v>468</v>
      </c>
      <c r="B56" s="28" t="s">
        <v>469</v>
      </c>
      <c r="C56" s="29">
        <v>367</v>
      </c>
      <c r="D56" s="28" t="s">
        <v>213</v>
      </c>
      <c r="E56" s="28"/>
      <c r="F56" s="28"/>
      <c r="H56" s="28"/>
      <c r="I56" s="28"/>
    </row>
    <row r="57" spans="1:18">
      <c r="A57" s="28" t="s">
        <v>470</v>
      </c>
      <c r="B57" s="28" t="s">
        <v>471</v>
      </c>
      <c r="C57" s="29">
        <v>367</v>
      </c>
      <c r="D57" s="28" t="s">
        <v>213</v>
      </c>
      <c r="E57" s="28"/>
      <c r="F57" s="28"/>
      <c r="H57" s="28"/>
      <c r="I57" s="28"/>
    </row>
    <row r="58" spans="1:18">
      <c r="A58" s="28" t="s">
        <v>472</v>
      </c>
      <c r="B58" s="28" t="s">
        <v>473</v>
      </c>
      <c r="C58" s="29">
        <v>367</v>
      </c>
      <c r="D58" s="28" t="s">
        <v>213</v>
      </c>
      <c r="E58" s="28"/>
      <c r="F58" s="28"/>
      <c r="H58" s="28"/>
      <c r="I58" s="28"/>
    </row>
    <row r="59" spans="1:18">
      <c r="A59" s="28" t="s">
        <v>474</v>
      </c>
      <c r="B59" s="28" t="s">
        <v>475</v>
      </c>
      <c r="C59" s="29">
        <v>367</v>
      </c>
      <c r="D59" s="28" t="s">
        <v>213</v>
      </c>
      <c r="E59" s="28"/>
      <c r="F59" s="28"/>
      <c r="H59" s="28"/>
      <c r="I59" s="28"/>
    </row>
    <row r="60" spans="1:18">
      <c r="A60" s="28" t="s">
        <v>476</v>
      </c>
      <c r="B60" s="28" t="s">
        <v>477</v>
      </c>
      <c r="C60" s="29">
        <v>367</v>
      </c>
      <c r="D60" s="28" t="s">
        <v>213</v>
      </c>
      <c r="E60" s="28"/>
      <c r="F60" s="28"/>
      <c r="H60" s="28"/>
      <c r="I60" s="28"/>
    </row>
    <row r="61" spans="1:18">
      <c r="A61" s="28" t="s">
        <v>478</v>
      </c>
      <c r="B61" s="28" t="s">
        <v>479</v>
      </c>
      <c r="C61" s="29">
        <v>367</v>
      </c>
      <c r="D61" s="28" t="s">
        <v>213</v>
      </c>
      <c r="E61" s="28"/>
      <c r="F61" s="28"/>
      <c r="H61" s="28"/>
      <c r="I61" s="28"/>
    </row>
    <row r="62" spans="1:18">
      <c r="A62" s="28" t="s">
        <v>480</v>
      </c>
      <c r="B62" s="28" t="s">
        <v>481</v>
      </c>
      <c r="C62" s="29">
        <v>3173</v>
      </c>
      <c r="D62" s="28" t="s">
        <v>213</v>
      </c>
      <c r="E62" s="28"/>
      <c r="F62" s="28"/>
      <c r="H62" s="28"/>
      <c r="I62" s="28"/>
    </row>
    <row r="63" spans="1:18">
      <c r="A63" s="28" t="s">
        <v>482</v>
      </c>
      <c r="B63" s="28" t="s">
        <v>483</v>
      </c>
      <c r="C63" s="29">
        <v>3172</v>
      </c>
      <c r="D63" s="28" t="s">
        <v>213</v>
      </c>
      <c r="E63" s="28"/>
      <c r="F63" s="28"/>
      <c r="H63" s="28"/>
      <c r="I63" s="28"/>
    </row>
    <row r="64" spans="1:18">
      <c r="A64" s="28" t="s">
        <v>484</v>
      </c>
      <c r="B64" s="28" t="s">
        <v>485</v>
      </c>
      <c r="C64" s="29">
        <v>367</v>
      </c>
      <c r="D64" s="28" t="s">
        <v>213</v>
      </c>
      <c r="E64" s="28"/>
      <c r="F64" s="28"/>
      <c r="H64" s="28"/>
      <c r="I64" s="28"/>
    </row>
    <row r="65" spans="1:6">
      <c r="A65" s="28" t="s">
        <v>486</v>
      </c>
      <c r="B65" s="28" t="s">
        <v>487</v>
      </c>
      <c r="C65" s="29">
        <v>367</v>
      </c>
      <c r="D65" s="28" t="s">
        <v>213</v>
      </c>
      <c r="E65" s="28"/>
      <c r="F65" s="28"/>
    </row>
    <row r="66" spans="1:6">
      <c r="A66" s="28" t="s">
        <v>488</v>
      </c>
      <c r="B66" s="28" t="s">
        <v>489</v>
      </c>
      <c r="C66" s="29">
        <v>367</v>
      </c>
      <c r="D66" s="28" t="s">
        <v>213</v>
      </c>
      <c r="E66" s="28"/>
      <c r="F66" s="28"/>
    </row>
    <row r="67" spans="1:6">
      <c r="A67" s="28" t="s">
        <v>490</v>
      </c>
      <c r="B67" s="28" t="s">
        <v>491</v>
      </c>
      <c r="C67" s="29">
        <v>367</v>
      </c>
      <c r="D67" s="28" t="s">
        <v>213</v>
      </c>
      <c r="E67" s="28"/>
      <c r="F67" s="28"/>
    </row>
    <row r="68" spans="1:6">
      <c r="A68" s="28" t="s">
        <v>492</v>
      </c>
      <c r="B68" s="28" t="s">
        <v>493</v>
      </c>
      <c r="C68" s="29">
        <v>367</v>
      </c>
      <c r="D68" s="28" t="s">
        <v>213</v>
      </c>
      <c r="E68" s="28"/>
      <c r="F68" s="28"/>
    </row>
    <row r="69" spans="1:6">
      <c r="A69" s="28" t="s">
        <v>494</v>
      </c>
      <c r="B69" s="28" t="s">
        <v>495</v>
      </c>
      <c r="C69" s="29">
        <v>367</v>
      </c>
      <c r="D69" s="28" t="s">
        <v>213</v>
      </c>
      <c r="E69" s="28"/>
      <c r="F69" s="28"/>
    </row>
    <row r="70" spans="1:6">
      <c r="A70" s="28" t="s">
        <v>496</v>
      </c>
      <c r="B70" s="28" t="s">
        <v>497</v>
      </c>
      <c r="C70" s="29">
        <v>367</v>
      </c>
      <c r="D70" s="28" t="s">
        <v>213</v>
      </c>
      <c r="E70" s="28"/>
      <c r="F70" s="28"/>
    </row>
    <row r="71" spans="1:6">
      <c r="A71" s="28" t="s">
        <v>214</v>
      </c>
      <c r="B71" s="28" t="s">
        <v>215</v>
      </c>
      <c r="C71" s="29">
        <v>367</v>
      </c>
      <c r="D71" s="28" t="s">
        <v>213</v>
      </c>
      <c r="E71" s="28"/>
      <c r="F71" s="28"/>
    </row>
    <row r="72" spans="1:6">
      <c r="A72" s="28" t="s">
        <v>223</v>
      </c>
      <c r="B72" s="28" t="s">
        <v>224</v>
      </c>
      <c r="C72" s="29">
        <v>367</v>
      </c>
      <c r="D72" s="28" t="s">
        <v>213</v>
      </c>
      <c r="E72" s="28"/>
      <c r="F72" s="28"/>
    </row>
    <row r="73" spans="1:6">
      <c r="A73" s="28" t="s">
        <v>231</v>
      </c>
      <c r="B73" s="28" t="s">
        <v>232</v>
      </c>
      <c r="C73" s="29">
        <v>367</v>
      </c>
      <c r="D73" s="28" t="s">
        <v>213</v>
      </c>
      <c r="E73" s="28"/>
      <c r="F73" s="28"/>
    </row>
    <row r="74" spans="1:6">
      <c r="A74" s="28" t="s">
        <v>239</v>
      </c>
      <c r="B74" s="28" t="s">
        <v>240</v>
      </c>
      <c r="C74" s="29">
        <v>367</v>
      </c>
      <c r="D74" s="28" t="s">
        <v>213</v>
      </c>
      <c r="E74" s="28"/>
      <c r="F74" s="28"/>
    </row>
    <row r="75" spans="1:6">
      <c r="A75" s="28" t="s">
        <v>247</v>
      </c>
      <c r="B75" s="28" t="s">
        <v>248</v>
      </c>
      <c r="C75" s="29">
        <v>367</v>
      </c>
      <c r="D75" s="28" t="s">
        <v>213</v>
      </c>
      <c r="E75" s="28"/>
      <c r="F75" s="28"/>
    </row>
    <row r="76" spans="1:6">
      <c r="A76" s="28" t="s">
        <v>255</v>
      </c>
      <c r="B76" s="28" t="s">
        <v>256</v>
      </c>
      <c r="C76" s="29">
        <v>367</v>
      </c>
      <c r="D76" s="28" t="s">
        <v>213</v>
      </c>
      <c r="E76" s="28"/>
      <c r="F76" s="28"/>
    </row>
    <row r="77" spans="1:6">
      <c r="A77" s="28" t="s">
        <v>263</v>
      </c>
      <c r="B77" s="28" t="s">
        <v>264</v>
      </c>
      <c r="C77" s="29">
        <v>367</v>
      </c>
      <c r="D77" s="28" t="s">
        <v>213</v>
      </c>
      <c r="E77" s="28"/>
      <c r="F77" s="28"/>
    </row>
    <row r="78" spans="1:6">
      <c r="A78" s="28" t="s">
        <v>271</v>
      </c>
      <c r="B78" s="28" t="s">
        <v>272</v>
      </c>
      <c r="C78" s="29">
        <v>367</v>
      </c>
      <c r="D78" s="28" t="s">
        <v>213</v>
      </c>
      <c r="E78" s="28"/>
      <c r="F78" s="28"/>
    </row>
    <row r="79" spans="1:6">
      <c r="A79" s="28" t="s">
        <v>279</v>
      </c>
      <c r="B79" s="28" t="s">
        <v>280</v>
      </c>
      <c r="C79" s="29">
        <v>367</v>
      </c>
      <c r="D79" s="28" t="s">
        <v>213</v>
      </c>
      <c r="E79" s="28"/>
      <c r="F79" s="28"/>
    </row>
    <row r="80" spans="1:6">
      <c r="A80" s="28" t="s">
        <v>287</v>
      </c>
      <c r="B80" s="28" t="s">
        <v>288</v>
      </c>
      <c r="C80" s="29">
        <v>367</v>
      </c>
      <c r="D80" s="28" t="s">
        <v>213</v>
      </c>
      <c r="E80" s="28"/>
      <c r="F80" s="28"/>
    </row>
    <row r="81" spans="1:6">
      <c r="A81" s="28" t="s">
        <v>295</v>
      </c>
      <c r="B81" s="28" t="s">
        <v>296</v>
      </c>
      <c r="C81" s="29">
        <v>367</v>
      </c>
      <c r="D81" s="28" t="s">
        <v>213</v>
      </c>
      <c r="E81" s="28"/>
      <c r="F81" s="28"/>
    </row>
    <row r="82" spans="1:6">
      <c r="A82" s="28" t="s">
        <v>301</v>
      </c>
      <c r="B82" s="28" t="s">
        <v>302</v>
      </c>
      <c r="C82" s="29">
        <v>37438</v>
      </c>
      <c r="D82" s="28" t="s">
        <v>213</v>
      </c>
      <c r="E82" s="28"/>
      <c r="F82" s="28"/>
    </row>
    <row r="83" spans="1:6">
      <c r="A83" s="28" t="s">
        <v>307</v>
      </c>
      <c r="B83" s="28" t="s">
        <v>308</v>
      </c>
      <c r="C83" s="29">
        <v>367</v>
      </c>
      <c r="D83" s="28" t="s">
        <v>213</v>
      </c>
      <c r="E83" s="28"/>
      <c r="F83" s="28"/>
    </row>
    <row r="84" spans="1:6">
      <c r="A84" s="28" t="s">
        <v>313</v>
      </c>
      <c r="B84" s="28" t="s">
        <v>314</v>
      </c>
      <c r="C84" s="29">
        <v>367</v>
      </c>
      <c r="D84" s="28" t="s">
        <v>213</v>
      </c>
      <c r="E84" s="28"/>
      <c r="F84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4DD39017EC0E46A4BA786CA9574B2A" ma:contentTypeVersion="7" ma:contentTypeDescription="Create a new document." ma:contentTypeScope="" ma:versionID="d79b4bdc1e50f53ac8e234110a0026e9">
  <xsd:schema xmlns:xsd="http://www.w3.org/2001/XMLSchema" xmlns:xs="http://www.w3.org/2001/XMLSchema" xmlns:p="http://schemas.microsoft.com/office/2006/metadata/properties" xmlns:ns1="http://schemas.microsoft.com/sharepoint/v3" xmlns:ns2="74c97ed5-f760-44ae-8923-faf8c457b7a7" targetNamespace="http://schemas.microsoft.com/office/2006/metadata/properties" ma:root="true" ma:fieldsID="7e4791d6a3f8caa6d7821c643eee418d" ns1:_="" ns2:_="">
    <xsd:import namespace="http://schemas.microsoft.com/sharepoint/v3"/>
    <xsd:import namespace="74c97ed5-f760-44ae-8923-faf8c457b7a7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chool" minOccurs="0"/>
                <xsd:element ref="ns2:Pathw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internalName="PublishingStartDate">
      <xsd:simpleType>
        <xsd:restriction base="dms:Unknown"/>
      </xsd:simpleType>
    </xsd:element>
    <xsd:element name="PublishingExpirationDate" ma:index="9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c97ed5-f760-44ae-8923-faf8c457b7a7" elementFormDefault="qualified">
    <xsd:import namespace="http://schemas.microsoft.com/office/2006/documentManagement/types"/>
    <xsd:import namespace="http://schemas.microsoft.com/office/infopath/2007/PartnerControls"/>
    <xsd:element name="School" ma:index="10" nillable="true" ma:displayName="School" ma:internalName="School">
      <xsd:simpleType>
        <xsd:restriction base="dms:Text">
          <xsd:maxLength value="255"/>
        </xsd:restriction>
      </xsd:simpleType>
    </xsd:element>
    <xsd:element name="Pathway" ma:index="11" nillable="true" ma:displayName="Pathway" ma:internalName="Pathway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12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thway xmlns="74c97ed5-f760-44ae-8923-faf8c457b7a7" xsi:nil="true"/>
    <School xmlns="74c97ed5-f760-44ae-8923-faf8c457b7a7" xsi:nil="true"/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03EEA3-8F57-40B5-AC69-BBD6269D45CA}"/>
</file>

<file path=customXml/itemProps2.xml><?xml version="1.0" encoding="utf-8"?>
<ds:datastoreItem xmlns:ds="http://schemas.openxmlformats.org/officeDocument/2006/customXml" ds:itemID="{85DC2D32-30D5-431C-8D70-67D3EEC3DF02}"/>
</file>

<file path=customXml/itemProps3.xml><?xml version="1.0" encoding="utf-8"?>
<ds:datastoreItem xmlns:ds="http://schemas.openxmlformats.org/officeDocument/2006/customXml" ds:itemID="{4E2D4793-3348-4E54-9C87-3229457326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Grant Budget Worksheet_TEMPLATE</vt:lpstr>
      <vt:lpstr>MX AWARD Example</vt:lpstr>
      <vt:lpstr>FY19 Fringe Benefits</vt:lpstr>
      <vt:lpstr>FY20 Fringe Benefits</vt:lpstr>
      <vt:lpstr>Grant Budget Worksheet</vt:lpstr>
      <vt:lpstr>FY24 Fringe Rates</vt:lpstr>
      <vt:lpstr>Budget_Accnts_Class_Prgm (2)</vt:lpstr>
      <vt:lpstr>Budget_Accnts_Class_Prgm</vt:lpstr>
      <vt:lpstr>'FY24 Fringe Rates'!Print_Area</vt:lpstr>
      <vt:lpstr>'Grant Budget Worksheet'!Print_Area</vt:lpstr>
      <vt:lpstr>'Grant Budget Worksheet_TEMPLATE'!Print_Area</vt:lpstr>
      <vt:lpstr>'Grant Budget Worksheet'!Print_Titles</vt:lpstr>
      <vt:lpstr>'Grant Budget Worksheet_TEMPLATE'!Print_Titles</vt:lpstr>
    </vt:vector>
  </TitlesOfParts>
  <Manager/>
  <Company>CCC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FY24 Budget Load Worksheet with Fringe</dc:title>
  <dc:subject/>
  <dc:creator>Hector Molina</dc:creator>
  <cp:keywords/>
  <dc:description/>
  <cp:lastModifiedBy>Monica Paulson</cp:lastModifiedBy>
  <cp:revision/>
  <dcterms:created xsi:type="dcterms:W3CDTF">2002-05-29T14:58:05Z</dcterms:created>
  <dcterms:modified xsi:type="dcterms:W3CDTF">2023-07-07T15:07:38Z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0x010100594DD39017EC0E46A4BA786CA9574B2A</vt:lpwstr>
  </property>
  <property fmtid="{D5CDD505-2E9C-101B-9397-08002B2CF9AE}" pid="3" name="MediaServiceImageTags">
    <vt:lpwstr/>
  </property>
</Properties>
</file>